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55" yWindow="1650" windowWidth="10005" windowHeight="9120" tabRatio="914"/>
  </bookViews>
  <sheets>
    <sheet name="01.12.2017 " sheetId="44" r:id="rId1"/>
  </sheets>
  <definedNames>
    <definedName name="_xlnm.Print_Titles" localSheetId="0">'01.12.2017 '!$B:$B,'01.12.2017 '!$4:$6</definedName>
  </definedNames>
  <calcPr calcId="124519"/>
</workbook>
</file>

<file path=xl/calcChain.xml><?xml version="1.0" encoding="utf-8"?>
<calcChain xmlns="http://schemas.openxmlformats.org/spreadsheetml/2006/main">
  <c r="B2" i="44"/>
  <c r="D7"/>
  <c r="AP15"/>
  <c r="AO15"/>
  <c r="X8"/>
  <c r="Z8" s="1"/>
  <c r="W12"/>
  <c r="X12"/>
  <c r="D12" s="1"/>
  <c r="AG9"/>
  <c r="X9"/>
  <c r="D9" s="1"/>
  <c r="X10"/>
  <c r="X11"/>
  <c r="D11" s="1"/>
  <c r="X13"/>
  <c r="X14"/>
  <c r="Z14" s="1"/>
  <c r="X15"/>
  <c r="AC8"/>
  <c r="AG8"/>
  <c r="AC9"/>
  <c r="AC10"/>
  <c r="AG10"/>
  <c r="AC11"/>
  <c r="AG11"/>
  <c r="AK11"/>
  <c r="AC12"/>
  <c r="AG12"/>
  <c r="AK12"/>
  <c r="AC13"/>
  <c r="AG13"/>
  <c r="AC14"/>
  <c r="AG14"/>
  <c r="AC15"/>
  <c r="AG15"/>
  <c r="W8"/>
  <c r="D10"/>
  <c r="D13"/>
  <c r="D14"/>
  <c r="F14" s="1"/>
  <c r="D15"/>
  <c r="W9"/>
  <c r="C9" s="1"/>
  <c r="W10"/>
  <c r="C10" s="1"/>
  <c r="W11"/>
  <c r="C11" s="1"/>
  <c r="C12"/>
  <c r="W13"/>
  <c r="C13"/>
  <c r="W14"/>
  <c r="C14"/>
  <c r="W15"/>
  <c r="C15"/>
  <c r="Z13"/>
  <c r="Z15"/>
  <c r="AK8"/>
  <c r="AP8"/>
  <c r="AJ16"/>
  <c r="AK16" s="1"/>
  <c r="AI16"/>
  <c r="AF16"/>
  <c r="AH16" s="1"/>
  <c r="AE16"/>
  <c r="AL9"/>
  <c r="AL10"/>
  <c r="AL11"/>
  <c r="AL12"/>
  <c r="AL13"/>
  <c r="AL14"/>
  <c r="AL15"/>
  <c r="AK9"/>
  <c r="AK10"/>
  <c r="AK13"/>
  <c r="AK14"/>
  <c r="AK15"/>
  <c r="AH9"/>
  <c r="AH10"/>
  <c r="AH11"/>
  <c r="AH12"/>
  <c r="AH13"/>
  <c r="AH14"/>
  <c r="AH15"/>
  <c r="AL8"/>
  <c r="AH8"/>
  <c r="G16"/>
  <c r="AT15"/>
  <c r="N8"/>
  <c r="N9"/>
  <c r="M8"/>
  <c r="M9"/>
  <c r="M10"/>
  <c r="AP9"/>
  <c r="C7"/>
  <c r="M13"/>
  <c r="M14"/>
  <c r="M15"/>
  <c r="M12"/>
  <c r="AS11"/>
  <c r="AN16"/>
  <c r="AP16" s="1"/>
  <c r="AS14"/>
  <c r="AW7"/>
  <c r="P16"/>
  <c r="H16"/>
  <c r="J16" s="1"/>
  <c r="J7"/>
  <c r="AW8"/>
  <c r="AW9"/>
  <c r="AW10"/>
  <c r="AW11"/>
  <c r="AW12"/>
  <c r="AW13"/>
  <c r="AW14"/>
  <c r="AW15"/>
  <c r="AW16"/>
  <c r="AS7"/>
  <c r="AS8"/>
  <c r="AS9"/>
  <c r="AS10"/>
  <c r="AS12"/>
  <c r="AS13"/>
  <c r="AS15"/>
  <c r="AO7"/>
  <c r="AO8"/>
  <c r="AO9"/>
  <c r="AO10"/>
  <c r="AO11"/>
  <c r="AO12"/>
  <c r="AO13"/>
  <c r="AO14"/>
  <c r="AC7"/>
  <c r="U7"/>
  <c r="U8"/>
  <c r="U9"/>
  <c r="U10"/>
  <c r="U11"/>
  <c r="U12"/>
  <c r="U13"/>
  <c r="U14"/>
  <c r="U15"/>
  <c r="Q7"/>
  <c r="Q8"/>
  <c r="Q9"/>
  <c r="Q10"/>
  <c r="Q11"/>
  <c r="Q12"/>
  <c r="M7"/>
  <c r="M11"/>
  <c r="I7"/>
  <c r="I8"/>
  <c r="I9"/>
  <c r="I11"/>
  <c r="I12"/>
  <c r="I13"/>
  <c r="I14"/>
  <c r="I15"/>
  <c r="I16"/>
  <c r="E13"/>
  <c r="E15"/>
  <c r="AM16"/>
  <c r="AA16"/>
  <c r="AT9"/>
  <c r="K16"/>
  <c r="O16"/>
  <c r="S16"/>
  <c r="AQ16"/>
  <c r="AU16"/>
  <c r="J8"/>
  <c r="J9"/>
  <c r="J10"/>
  <c r="J11"/>
  <c r="J12"/>
  <c r="J13"/>
  <c r="J14"/>
  <c r="J15"/>
  <c r="R8"/>
  <c r="V8"/>
  <c r="AX8"/>
  <c r="R9"/>
  <c r="V9"/>
  <c r="AX9"/>
  <c r="R10"/>
  <c r="V10"/>
  <c r="AX10"/>
  <c r="R11"/>
  <c r="V11"/>
  <c r="AX11"/>
  <c r="R12"/>
  <c r="V12"/>
  <c r="AX12"/>
  <c r="R13"/>
  <c r="V13"/>
  <c r="AX13"/>
  <c r="R14"/>
  <c r="V14"/>
  <c r="AX14"/>
  <c r="R15"/>
  <c r="V15"/>
  <c r="AX15"/>
  <c r="F17"/>
  <c r="R17"/>
  <c r="R7"/>
  <c r="N10"/>
  <c r="N11"/>
  <c r="AX7"/>
  <c r="AD15"/>
  <c r="AT13"/>
  <c r="AT14"/>
  <c r="N7"/>
  <c r="AT7"/>
  <c r="V7"/>
  <c r="AV16"/>
  <c r="AX16"/>
  <c r="AP11"/>
  <c r="AD11"/>
  <c r="R16"/>
  <c r="AD9"/>
  <c r="AT12"/>
  <c r="T16"/>
  <c r="V16" s="1"/>
  <c r="AP10"/>
  <c r="L16"/>
  <c r="N16" s="1"/>
  <c r="AP12"/>
  <c r="AD8"/>
  <c r="AD7"/>
  <c r="AP13"/>
  <c r="AR16"/>
  <c r="AT16" s="1"/>
  <c r="AD10"/>
  <c r="N12"/>
  <c r="AT11"/>
  <c r="N13"/>
  <c r="AP7"/>
  <c r="AD14"/>
  <c r="F13"/>
  <c r="AB16"/>
  <c r="AD16" s="1"/>
  <c r="F15"/>
  <c r="N14"/>
  <c r="AD12"/>
  <c r="AT8"/>
  <c r="AD13"/>
  <c r="AT10"/>
  <c r="N15"/>
  <c r="AP14"/>
  <c r="Y12" l="1"/>
  <c r="E14"/>
  <c r="F12"/>
  <c r="E12"/>
  <c r="Z12"/>
  <c r="Y11"/>
  <c r="D8"/>
  <c r="D16" s="1"/>
  <c r="Y14"/>
  <c r="AC16"/>
  <c r="X16"/>
  <c r="Y10"/>
  <c r="AG16"/>
  <c r="AS16"/>
  <c r="Q16"/>
  <c r="E7"/>
  <c r="U16"/>
  <c r="AO16"/>
  <c r="M16"/>
  <c r="Z10"/>
  <c r="W16"/>
  <c r="Y15"/>
  <c r="Y13"/>
  <c r="Y9"/>
  <c r="AL16"/>
  <c r="Y8"/>
  <c r="F10"/>
  <c r="E10"/>
  <c r="E11"/>
  <c r="F11"/>
  <c r="E9"/>
  <c r="F9"/>
  <c r="F7"/>
  <c r="C16"/>
  <c r="Z11"/>
  <c r="Z9"/>
  <c r="C8"/>
  <c r="Z16" l="1"/>
  <c r="Y16"/>
  <c r="F8"/>
  <c r="E8"/>
  <c r="E16" s="1"/>
  <c r="F16"/>
</calcChain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<sst xmlns="http://schemas.openxmlformats.org/spreadsheetml/2006/main" count="79" uniqueCount="36">
  <si>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</si>
  <si>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</si>
  <si>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</si>
  <si>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</si>
  <si>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</si>
  <si>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</si>
  <si>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</si>
  <si>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</si>
  <si>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</si>
  <si>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</si>
  <si>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</si>
  <si>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</si>
  <si>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</si>
  <si>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</si>
  <si>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</si>
  <si>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</si>
  <si>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</si>
  <si>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</si>
  <si>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</si>
  <si>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</si>
  <si>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</si>
  <si>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</si>
  <si>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</si>
  <si>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</si>
  <si>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</si>
  <si>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</si>
  <si>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</si>
  <si>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</si>
  <si>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</si>
  <si>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</si>
  <si>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</si>
  <si>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</si>
  <si>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</si>
  <si>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</si>
  <si>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01.10.2018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</si>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</sst>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/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1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topLeftCell="B1" zoomScale="75" zoomScaleNormal="70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15" sqref="B15"/>
    </sheetView>
  </sheetViews>
  <sheetFormatPr defaultRowHeight="12.75"/>
  <cols>
    <col min="1" max="1" width="9.140625" style="1" hidden="1" customWidth="1"/>
    <col min="2" max="2" width="33.28515625" style="1" customWidth="1"/>
    <col min="3" max="3" width="14" style="9" customWidth="1"/>
    <col min="4" max="4" width="12.42578125" style="9" customWidth="1"/>
    <col min="5" max="5" width="12.140625" style="9" customWidth="1"/>
    <col min="6" max="7" width="11.140625" style="9" customWidth="1"/>
    <col min="8" max="8" width="11.5703125" style="9" customWidth="1"/>
    <col min="9" max="9" width="12.5703125" style="9" customWidth="1"/>
    <col min="10" max="10" width="11.140625" style="9" customWidth="1"/>
    <col min="11" max="11" width="11.42578125" style="9" customWidth="1"/>
    <col min="12" max="13" width="12.28515625" style="9" customWidth="1"/>
    <col min="14" max="14" width="9.28515625" style="9" customWidth="1"/>
    <col min="15" max="15" width="11.85546875" style="9" customWidth="1"/>
    <col min="16" max="16" width="11.28515625" style="9" customWidth="1"/>
    <col min="17" max="17" width="10.5703125" style="9" customWidth="1"/>
    <col min="18" max="18" width="13.28515625" style="9" customWidth="1"/>
    <col min="19" max="19" width="14.28515625" style="9" customWidth="1"/>
    <col min="20" max="20" width="11.28515625" style="9" customWidth="1"/>
    <col min="21" max="21" width="11" style="9" customWidth="1"/>
    <col min="22" max="22" width="9.5703125" style="9" customWidth="1"/>
    <col min="23" max="23" width="11.8554687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5.85546875" style="9" customWidth="1"/>
    <col min="28" max="29" width="12.5703125" style="9" customWidth="1"/>
    <col min="30" max="30" width="10.140625" style="9" customWidth="1"/>
    <col min="31" max="31" width="12" style="9" customWidth="1"/>
    <col min="32" max="33" width="11.85546875" style="9" customWidth="1"/>
    <col min="34" max="34" width="10.140625" style="9" customWidth="1"/>
    <col min="35" max="35" width="12.42578125" style="9" customWidth="1"/>
    <col min="36" max="36" width="11.85546875" style="9" customWidth="1"/>
    <col min="37" max="38" width="10.140625" style="9" customWidth="1"/>
    <col min="39" max="39" width="11.140625" style="9" customWidth="1"/>
    <col min="40" max="40" width="11.42578125" style="9" customWidth="1"/>
    <col min="41" max="41" width="12.42578125" style="9" customWidth="1"/>
    <col min="42" max="42" width="10.42578125" style="9" customWidth="1"/>
    <col min="43" max="43" width="11.7109375" style="9" customWidth="1"/>
    <col min="44" max="44" width="12.28515625" style="9" customWidth="1"/>
    <col min="45" max="45" width="12.140625" style="9" customWidth="1"/>
    <col min="46" max="46" width="9" style="9" customWidth="1"/>
    <col min="47" max="47" width="12.140625" style="9" customWidth="1"/>
    <col min="48" max="48" width="11.5703125" style="9" customWidth="1"/>
    <col min="49" max="49" width="12.7109375" style="9" customWidth="1"/>
    <col min="50" max="50" width="8.28515625" style="9" customWidth="1"/>
    <col min="51" max="16384" width="9.140625" style="1"/>
  </cols>
  <sheetData>
    <row r="1" spans="1:50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50" s="6" customFormat="1" ht="18" customHeight="1">
      <c r="B2" s="3" t="str">
        <f>"                                     муниципальных образований по состоянию на 01.01.2018 г. и 01.10.2018 г."</f>
        <v xml:space="preserve">                                     муниципальных образований по состоянию на 01.01.2018 г. и 01.10.2018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50" ht="12.9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3.15" customHeight="1">
      <c r="A4" s="12"/>
      <c r="B4" s="60" t="s">
        <v>5</v>
      </c>
      <c r="C4" s="50" t="s">
        <v>6</v>
      </c>
      <c r="D4" s="51"/>
      <c r="E4" s="51"/>
      <c r="F4" s="52"/>
      <c r="G4" s="53" t="s">
        <v>7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5"/>
    </row>
    <row r="5" spans="1:50" s="45" customFormat="1" ht="58.5" customHeight="1">
      <c r="A5" s="44"/>
      <c r="B5" s="61"/>
      <c r="C5" s="63" t="s">
        <v>32</v>
      </c>
      <c r="D5" s="63" t="s">
        <v>34</v>
      </c>
      <c r="E5" s="65" t="s">
        <v>8</v>
      </c>
      <c r="F5" s="65" t="s">
        <v>33</v>
      </c>
      <c r="G5" s="50" t="s">
        <v>23</v>
      </c>
      <c r="H5" s="51"/>
      <c r="I5" s="51"/>
      <c r="J5" s="52"/>
      <c r="K5" s="50" t="s">
        <v>20</v>
      </c>
      <c r="L5" s="51"/>
      <c r="M5" s="51"/>
      <c r="N5" s="52"/>
      <c r="O5" s="50" t="s">
        <v>1</v>
      </c>
      <c r="P5" s="51"/>
      <c r="Q5" s="51"/>
      <c r="R5" s="52"/>
      <c r="S5" s="50" t="s">
        <v>22</v>
      </c>
      <c r="T5" s="51"/>
      <c r="U5" s="51"/>
      <c r="V5" s="52"/>
      <c r="W5" s="50" t="s">
        <v>31</v>
      </c>
      <c r="X5" s="51"/>
      <c r="Y5" s="51"/>
      <c r="Z5" s="52"/>
      <c r="AA5" s="56" t="s">
        <v>28</v>
      </c>
      <c r="AB5" s="57"/>
      <c r="AC5" s="57"/>
      <c r="AD5" s="58"/>
      <c r="AE5" s="56" t="s">
        <v>29</v>
      </c>
      <c r="AF5" s="57"/>
      <c r="AG5" s="57"/>
      <c r="AH5" s="58"/>
      <c r="AI5" s="56" t="s">
        <v>30</v>
      </c>
      <c r="AJ5" s="57"/>
      <c r="AK5" s="57"/>
      <c r="AL5" s="58"/>
      <c r="AM5" s="50" t="s">
        <v>2</v>
      </c>
      <c r="AN5" s="51"/>
      <c r="AO5" s="51"/>
      <c r="AP5" s="52"/>
      <c r="AQ5" s="50" t="s">
        <v>3</v>
      </c>
      <c r="AR5" s="51"/>
      <c r="AS5" s="51"/>
      <c r="AT5" s="52"/>
      <c r="AU5" s="50" t="s">
        <v>4</v>
      </c>
      <c r="AV5" s="51"/>
      <c r="AW5" s="51"/>
      <c r="AX5" s="52"/>
    </row>
    <row r="6" spans="1:50" s="45" customFormat="1" ht="56.25" customHeight="1">
      <c r="A6" s="44" t="s">
        <v>0</v>
      </c>
      <c r="B6" s="62"/>
      <c r="C6" s="64"/>
      <c r="D6" s="64"/>
      <c r="E6" s="66"/>
      <c r="F6" s="66"/>
      <c r="G6" s="14" t="s">
        <v>32</v>
      </c>
      <c r="H6" s="24" t="s">
        <v>34</v>
      </c>
      <c r="I6" s="15" t="s">
        <v>8</v>
      </c>
      <c r="J6" s="15" t="s">
        <v>19</v>
      </c>
      <c r="K6" s="14" t="s">
        <v>32</v>
      </c>
      <c r="L6" s="24" t="s">
        <v>34</v>
      </c>
      <c r="M6" s="16" t="s">
        <v>8</v>
      </c>
      <c r="N6" s="15" t="s">
        <v>19</v>
      </c>
      <c r="O6" s="14" t="s">
        <v>32</v>
      </c>
      <c r="P6" s="24" t="s">
        <v>34</v>
      </c>
      <c r="Q6" s="15" t="s">
        <v>8</v>
      </c>
      <c r="R6" s="15" t="s">
        <v>19</v>
      </c>
      <c r="S6" s="14" t="s">
        <v>32</v>
      </c>
      <c r="T6" s="24" t="s">
        <v>34</v>
      </c>
      <c r="U6" s="15" t="s">
        <v>8</v>
      </c>
      <c r="V6" s="15" t="s">
        <v>19</v>
      </c>
      <c r="W6" s="14" t="s">
        <v>32</v>
      </c>
      <c r="X6" s="24" t="s">
        <v>34</v>
      </c>
      <c r="Y6" s="15" t="s">
        <v>8</v>
      </c>
      <c r="Z6" s="15" t="s">
        <v>19</v>
      </c>
      <c r="AA6" s="14" t="s">
        <v>32</v>
      </c>
      <c r="AB6" s="24" t="s">
        <v>34</v>
      </c>
      <c r="AC6" s="15" t="s">
        <v>8</v>
      </c>
      <c r="AD6" s="15" t="s">
        <v>19</v>
      </c>
      <c r="AE6" s="14" t="s">
        <v>32</v>
      </c>
      <c r="AF6" s="24" t="s">
        <v>34</v>
      </c>
      <c r="AG6" s="15" t="s">
        <v>8</v>
      </c>
      <c r="AH6" s="15" t="s">
        <v>19</v>
      </c>
      <c r="AI6" s="14" t="s">
        <v>32</v>
      </c>
      <c r="AJ6" s="24" t="s">
        <v>34</v>
      </c>
      <c r="AK6" s="15" t="s">
        <v>8</v>
      </c>
      <c r="AL6" s="15" t="s">
        <v>19</v>
      </c>
      <c r="AM6" s="14" t="s">
        <v>32</v>
      </c>
      <c r="AN6" s="24" t="s">
        <v>34</v>
      </c>
      <c r="AO6" s="15" t="s">
        <v>8</v>
      </c>
      <c r="AP6" s="15" t="s">
        <v>19</v>
      </c>
      <c r="AQ6" s="14" t="s">
        <v>32</v>
      </c>
      <c r="AR6" s="24" t="s">
        <v>34</v>
      </c>
      <c r="AS6" s="15" t="s">
        <v>8</v>
      </c>
      <c r="AT6" s="15" t="s">
        <v>19</v>
      </c>
      <c r="AU6" s="14" t="s">
        <v>32</v>
      </c>
      <c r="AV6" s="24" t="s">
        <v>34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 t="shared" ref="D7:D15" si="0">L7+P7+T7+X7+AN7+AR7+AV7+H7</f>
        <v>9379</v>
      </c>
      <c r="E7" s="17">
        <f t="shared" ref="E7:E15" si="1">D7-C7</f>
        <v>-3798</v>
      </c>
      <c r="F7" s="17">
        <f t="shared" ref="F7:F16" si="2">IF(ISERROR(D7/C7*100),,IF(D7&lt;1,,IF(D7/C7*100&lt;0,,IF(D7/C7*100&gt;200,"св.200",D7/C7*100))))</f>
        <v>71.17705092206117</v>
      </c>
      <c r="G7" s="17">
        <v>754</v>
      </c>
      <c r="H7" s="40">
        <v>555</v>
      </c>
      <c r="I7" s="17">
        <f t="shared" ref="I7:I15" si="3">H7-G7</f>
        <v>-199</v>
      </c>
      <c r="J7" s="17">
        <f>IF(ISERROR(H7/G7*100),,IF(H7&lt;1,,IF(H7/G7*100&lt;0,,IF(H7/G7*100&gt;200,"св.200",H7/G7*100))))</f>
        <v>73.607427055702928</v>
      </c>
      <c r="K7" s="17">
        <v>30</v>
      </c>
      <c r="L7" s="40">
        <v>32</v>
      </c>
      <c r="M7" s="17">
        <f t="shared" ref="M7:M15" si="4">L7-K7</f>
        <v>2</v>
      </c>
      <c r="N7" s="17">
        <f t="shared" ref="N7:N16" si="5">IF(ISERROR(L7/K7*100),,IF(L7&lt;1,,IF(L7/K7*100&lt;0,,IF(L7/K7*100&gt;200,"св.200",L7/K7*100))))</f>
        <v>106.66666666666667</v>
      </c>
      <c r="O7" s="17">
        <v>4894</v>
      </c>
      <c r="P7" s="40">
        <v>2578</v>
      </c>
      <c r="Q7" s="17">
        <f t="shared" ref="Q7:Q12" si="6">P7-O7</f>
        <v>-2316</v>
      </c>
      <c r="R7" s="17">
        <f t="shared" ref="R7:R16" si="7">IF(ISERROR(P7/O7*100),,IF(P7&lt;1,,IF(P7/O7*100&lt;0,,IF(P7/O7*100&gt;200,"св.200",P7/O7*100))))</f>
        <v>52.676747037188399</v>
      </c>
      <c r="S7" s="17">
        <v>117</v>
      </c>
      <c r="T7" s="41">
        <v>43</v>
      </c>
      <c r="U7" s="17">
        <f t="shared" ref="U7:U15" si="8">T7-S7</f>
        <v>-74</v>
      </c>
      <c r="V7" s="17">
        <f t="shared" ref="V7:V16" si="9">IF(ISERROR(T7/S7*100),,IF(T7&lt;1,,IF(T7/S7*100&lt;0,,IF(T7/S7*100&gt;200,"св.200",T7/S7*100))))</f>
        <v>36.752136752136757</v>
      </c>
      <c r="W7" s="17"/>
      <c r="X7" s="17"/>
      <c r="Y7" s="17"/>
      <c r="Z7" s="17"/>
      <c r="AA7" s="17">
        <v>0</v>
      </c>
      <c r="AB7" s="40"/>
      <c r="AC7" s="17">
        <f t="shared" ref="AC7:AC15" si="10">AB7-AA7</f>
        <v>0</v>
      </c>
      <c r="AD7" s="17">
        <f t="shared" ref="AD7:AD16" si="11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t="shared" ref="AO7:AO15" si="12">AN7-AM7</f>
        <v>0</v>
      </c>
      <c r="AP7" s="17">
        <f t="shared" ref="AP7:AP16" si="13">IF(ISERROR(AN7/AM7*100),,IF(AN7&lt;1,,IF(AN7/AM7*100&lt;0,,IF(AN7/AM7*100&gt;200,"св.200",AN7/AM7*100))))</f>
        <v>0</v>
      </c>
      <c r="AQ7" s="17">
        <v>7357</v>
      </c>
      <c r="AR7" s="40">
        <v>6150</v>
      </c>
      <c r="AS7" s="17">
        <f t="shared" ref="AS7:AS15" si="14">AR7-AQ7</f>
        <v>-1207</v>
      </c>
      <c r="AT7" s="17">
        <f t="shared" ref="AT7:AT16" si="15">IF(ISERROR(AR7/AQ7*100),,IF(AR7&lt;0.5,,IF(AR7/AQ7*100&lt;0,,IF(AR7/AQ7*100&gt;200,"св.200",AR7/AQ7*100))))</f>
        <v>83.593856191382358</v>
      </c>
      <c r="AU7" s="17">
        <v>25</v>
      </c>
      <c r="AV7" s="40">
        <v>21</v>
      </c>
      <c r="AW7" s="17">
        <f>AV7-AU7</f>
        <v>-4</v>
      </c>
      <c r="AX7" s="17">
        <f t="shared" ref="AX7:AX16" si="16">IF(ISERROR(AV7/AU7*100),,IF(AV7&lt;0.5,,IF(AV7/AU7*100&lt;0,,IF(AV7/AU7*100&gt;200,"св.200",AV7/AU7*100))))</f>
        <v>84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t="shared" si="0"/>
        <v>2324</v>
      </c>
      <c r="E8" s="17">
        <f t="shared" si="1"/>
        <v>426</v>
      </c>
      <c r="F8" s="17">
        <f>IF(ISERROR(D8/C8*100),,IF(D8&lt;1,,IF(D8/C8*100&lt;0,,IF(D8/C8*100&gt;200,"св.200",D8/C8*100))))</f>
        <v>122.44467860906217</v>
      </c>
      <c r="G8" s="17"/>
      <c r="H8" s="17"/>
      <c r="I8" s="17">
        <f t="shared" si="3"/>
        <v>0</v>
      </c>
      <c r="J8" s="17">
        <f t="shared" ref="J8:J16" si="17">IF(ISERROR(H8/G8*100),,IF(H8&lt;1,,IF(H8/G8*100&lt;0,,IF(H8/G8*100&gt;200,"св.200",H8/G8*100))))</f>
        <v>0</v>
      </c>
      <c r="K8" s="17">
        <v>5</v>
      </c>
      <c r="L8" s="17">
        <v>10</v>
      </c>
      <c r="M8" s="17">
        <f t="shared" si="4"/>
        <v>5</v>
      </c>
      <c r="N8" s="17">
        <f t="shared" si="5"/>
        <v>200</v>
      </c>
      <c r="O8" s="17"/>
      <c r="P8" s="17"/>
      <c r="Q8" s="17">
        <f t="shared" si="6"/>
        <v>0</v>
      </c>
      <c r="R8" s="17">
        <f t="shared" si="7"/>
        <v>0</v>
      </c>
      <c r="S8" s="17"/>
      <c r="T8" s="17"/>
      <c r="U8" s="17">
        <f t="shared" si="8"/>
        <v>0</v>
      </c>
      <c r="V8" s="17">
        <f t="shared" si="9"/>
        <v>0</v>
      </c>
      <c r="W8" s="17">
        <f>AA8+AE8+AI8</f>
        <v>1162</v>
      </c>
      <c r="X8" s="17">
        <f>AB8+AF8+AJ8</f>
        <v>1753</v>
      </c>
      <c r="Y8" s="17">
        <f>AC8+AG8+AK8</f>
        <v>591</v>
      </c>
      <c r="Z8" s="17">
        <f t="shared" ref="Z8:Z16" si="18">IF(ISERROR(X8/W8*100),,IF(X8&lt;1,,IF(X8/W8*100&lt;0,,IF(X8/W8*100&gt;200,"св.200",X8/W8*100))))</f>
        <v>150.8605851979346</v>
      </c>
      <c r="AA8" s="17">
        <v>356</v>
      </c>
      <c r="AB8" s="17">
        <v>1093</v>
      </c>
      <c r="AC8" s="17">
        <f t="shared" si="10"/>
        <v>737</v>
      </c>
      <c r="AD8" s="17" t="str">
        <f t="shared" si="11"/>
        <v>св.200</v>
      </c>
      <c r="AE8" s="17">
        <v>806</v>
      </c>
      <c r="AF8" s="17">
        <v>660</v>
      </c>
      <c r="AG8" s="17">
        <f t="shared" ref="AG8:AG15" si="19">AF8-AE8</f>
        <v>-146</v>
      </c>
      <c r="AH8" s="17">
        <f t="shared" ref="AH8:AH16" si="20">IF(ISERROR(AF8/AE8*100),,IF(AF8&lt;1,,IF(AF8/AE8*100&lt;0,,IF(AF8/AE8*100&gt;200,"св.200",AF8/AE8*100))))</f>
        <v>81.885856079404462</v>
      </c>
      <c r="AI8" s="17">
        <v>0</v>
      </c>
      <c r="AJ8" s="17">
        <v>0</v>
      </c>
      <c r="AK8" s="17">
        <f t="shared" ref="AK8:AK16" si="21">AJ8-AI8</f>
        <v>0</v>
      </c>
      <c r="AL8" s="17">
        <f t="shared" ref="AL8:AL16" si="22">IF(ISERROR(AJ8/AI8*100),,IF(AJ8&lt;1,,IF(AJ8/AI8*100&lt;0,,IF(AJ8/AI8*100&gt;200,"св.200",AJ8/AI8*100))))</f>
        <v>0</v>
      </c>
      <c r="AM8" s="17">
        <v>638</v>
      </c>
      <c r="AN8" s="17">
        <v>272</v>
      </c>
      <c r="AO8" s="17">
        <f t="shared" si="12"/>
        <v>-366</v>
      </c>
      <c r="AP8" s="17">
        <f t="shared" si="13"/>
        <v>42.63322884012539</v>
      </c>
      <c r="AQ8" s="17">
        <v>93</v>
      </c>
      <c r="AR8" s="17">
        <v>289</v>
      </c>
      <c r="AS8" s="17">
        <f t="shared" si="14"/>
        <v>196</v>
      </c>
      <c r="AT8" s="17" t="str">
        <f t="shared" si="15"/>
        <v>св.200</v>
      </c>
      <c r="AU8" s="17"/>
      <c r="AV8" s="17"/>
      <c r="AW8" s="17">
        <f t="shared" ref="AW8:AW15" si="23">AV8-AU8</f>
        <v>0</v>
      </c>
      <c r="AX8" s="17">
        <f t="shared" si="16"/>
        <v>0</v>
      </c>
    </row>
    <row r="9" spans="1:50" s="26" customFormat="1" ht="30" customHeight="1">
      <c r="A9" s="25"/>
      <c r="B9" s="25" t="s">
        <v>13</v>
      </c>
      <c r="C9" s="46">
        <f t="shared" ref="C9:C15" si="24">K9+O9+S9+W9+AM9+AQ9+AU9+G9</f>
        <v>5233</v>
      </c>
      <c r="D9" s="46">
        <f t="shared" si="0"/>
        <v>4053</v>
      </c>
      <c r="E9" s="17">
        <f t="shared" si="1"/>
        <v>-1180</v>
      </c>
      <c r="F9" s="17">
        <f t="shared" si="2"/>
        <v>77.450793044142941</v>
      </c>
      <c r="G9" s="17"/>
      <c r="H9" s="17"/>
      <c r="I9" s="17">
        <f t="shared" si="3"/>
        <v>0</v>
      </c>
      <c r="J9" s="17">
        <f t="shared" si="17"/>
        <v>0</v>
      </c>
      <c r="K9" s="17">
        <v>0</v>
      </c>
      <c r="L9" s="17">
        <v>0</v>
      </c>
      <c r="M9" s="17">
        <f t="shared" si="4"/>
        <v>0</v>
      </c>
      <c r="N9" s="17">
        <f t="shared" si="5"/>
        <v>0</v>
      </c>
      <c r="O9" s="17"/>
      <c r="P9" s="17"/>
      <c r="Q9" s="17">
        <f t="shared" si="6"/>
        <v>0</v>
      </c>
      <c r="R9" s="17">
        <f t="shared" si="7"/>
        <v>0</v>
      </c>
      <c r="S9" s="17"/>
      <c r="T9" s="17"/>
      <c r="U9" s="17">
        <f t="shared" si="8"/>
        <v>0</v>
      </c>
      <c r="V9" s="17">
        <f t="shared" si="9"/>
        <v>0</v>
      </c>
      <c r="W9" s="17">
        <f t="shared" ref="W9:W15" si="25">AA9+AE9+AI9</f>
        <v>4748</v>
      </c>
      <c r="X9" s="17">
        <f t="shared" ref="X9:X15" si="26">AB9+AF9+AJ9</f>
        <v>3827</v>
      </c>
      <c r="Y9" s="17">
        <f t="shared" ref="Y9:Y15" si="27">AC9+AG9+AK9</f>
        <v>-921</v>
      </c>
      <c r="Z9" s="17">
        <f t="shared" si="18"/>
        <v>80.602358887952818</v>
      </c>
      <c r="AA9" s="17">
        <v>0</v>
      </c>
      <c r="AB9" s="17">
        <v>0</v>
      </c>
      <c r="AC9" s="17">
        <f t="shared" si="10"/>
        <v>0</v>
      </c>
      <c r="AD9" s="17">
        <f t="shared" si="11"/>
        <v>0</v>
      </c>
      <c r="AE9" s="17">
        <v>4748</v>
      </c>
      <c r="AF9" s="17">
        <v>3827</v>
      </c>
      <c r="AG9" s="17">
        <f t="shared" si="19"/>
        <v>-921</v>
      </c>
      <c r="AH9" s="17">
        <f t="shared" si="20"/>
        <v>80.602358887952818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176</v>
      </c>
      <c r="AO9" s="17">
        <f t="shared" si="12"/>
        <v>-150</v>
      </c>
      <c r="AP9" s="17">
        <f t="shared" si="13"/>
        <v>53.987730061349694</v>
      </c>
      <c r="AQ9" s="17">
        <v>159</v>
      </c>
      <c r="AR9" s="17">
        <v>50</v>
      </c>
      <c r="AS9" s="17">
        <f t="shared" si="14"/>
        <v>-109</v>
      </c>
      <c r="AT9" s="17">
        <f t="shared" si="15"/>
        <v>31.446540880503143</v>
      </c>
      <c r="AU9" s="17"/>
      <c r="AV9" s="17"/>
      <c r="AW9" s="17">
        <f t="shared" si="23"/>
        <v>0</v>
      </c>
      <c r="AX9" s="17">
        <f t="shared" si="16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0"/>
        <v>2132</v>
      </c>
      <c r="E10" s="17">
        <f t="shared" si="1"/>
        <v>-1239</v>
      </c>
      <c r="F10" s="17">
        <f t="shared" si="2"/>
        <v>63.245327795906256</v>
      </c>
      <c r="G10" s="17"/>
      <c r="H10" s="17"/>
      <c r="I10" s="17"/>
      <c r="J10" s="17">
        <f t="shared" si="17"/>
        <v>0</v>
      </c>
      <c r="K10" s="17">
        <v>0</v>
      </c>
      <c r="L10" s="17">
        <v>1</v>
      </c>
      <c r="M10" s="17">
        <f t="shared" si="4"/>
        <v>1</v>
      </c>
      <c r="N10" s="17">
        <f t="shared" si="5"/>
        <v>0</v>
      </c>
      <c r="O10" s="17"/>
      <c r="P10" s="17"/>
      <c r="Q10" s="17">
        <f t="shared" si="6"/>
        <v>0</v>
      </c>
      <c r="R10" s="17">
        <f t="shared" si="7"/>
        <v>0</v>
      </c>
      <c r="S10" s="17"/>
      <c r="T10" s="17"/>
      <c r="U10" s="17">
        <f t="shared" si="8"/>
        <v>0</v>
      </c>
      <c r="V10" s="17">
        <f t="shared" si="9"/>
        <v>0</v>
      </c>
      <c r="W10" s="17">
        <f t="shared" si="25"/>
        <v>2718</v>
      </c>
      <c r="X10" s="17">
        <f t="shared" si="26"/>
        <v>1794</v>
      </c>
      <c r="Y10" s="17">
        <f t="shared" si="27"/>
        <v>-924</v>
      </c>
      <c r="Z10" s="17">
        <f t="shared" si="18"/>
        <v>66.004415011037537</v>
      </c>
      <c r="AA10" s="17">
        <v>116</v>
      </c>
      <c r="AB10" s="17">
        <v>434</v>
      </c>
      <c r="AC10" s="17">
        <f t="shared" si="10"/>
        <v>318</v>
      </c>
      <c r="AD10" s="17" t="str">
        <f t="shared" si="11"/>
        <v>св.200</v>
      </c>
      <c r="AE10" s="17">
        <v>2602</v>
      </c>
      <c r="AF10" s="17">
        <v>1360</v>
      </c>
      <c r="AG10" s="17">
        <f t="shared" si="19"/>
        <v>-1242</v>
      </c>
      <c r="AH10" s="17">
        <f t="shared" si="20"/>
        <v>52.267486548808606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282</v>
      </c>
      <c r="AO10" s="17">
        <f t="shared" si="12"/>
        <v>-339</v>
      </c>
      <c r="AP10" s="17">
        <f t="shared" si="13"/>
        <v>45.410628019323674</v>
      </c>
      <c r="AQ10" s="17">
        <v>32</v>
      </c>
      <c r="AR10" s="17">
        <v>55</v>
      </c>
      <c r="AS10" s="17">
        <f t="shared" si="14"/>
        <v>23</v>
      </c>
      <c r="AT10" s="17">
        <f t="shared" si="15"/>
        <v>171.875</v>
      </c>
      <c r="AU10" s="17"/>
      <c r="AV10" s="17"/>
      <c r="AW10" s="17">
        <f t="shared" si="23"/>
        <v>0</v>
      </c>
      <c r="AX10" s="17">
        <f t="shared" si="16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0"/>
        <v>14692</v>
      </c>
      <c r="E11" s="17">
        <f t="shared" si="1"/>
        <v>-2003</v>
      </c>
      <c r="F11" s="17">
        <f t="shared" si="2"/>
        <v>88.002395926924223</v>
      </c>
      <c r="G11" s="17"/>
      <c r="H11" s="17"/>
      <c r="I11" s="17">
        <f t="shared" si="3"/>
        <v>0</v>
      </c>
      <c r="J11" s="17">
        <f t="shared" si="17"/>
        <v>0</v>
      </c>
      <c r="K11" s="17">
        <v>6</v>
      </c>
      <c r="L11" s="17">
        <v>5</v>
      </c>
      <c r="M11" s="17">
        <f t="shared" si="4"/>
        <v>-1</v>
      </c>
      <c r="N11" s="17">
        <f t="shared" si="5"/>
        <v>83.333333333333343</v>
      </c>
      <c r="O11" s="17"/>
      <c r="P11" s="17"/>
      <c r="Q11" s="17">
        <f t="shared" si="6"/>
        <v>0</v>
      </c>
      <c r="R11" s="17">
        <f t="shared" si="7"/>
        <v>0</v>
      </c>
      <c r="S11" s="17"/>
      <c r="T11" s="17"/>
      <c r="U11" s="17">
        <f t="shared" si="8"/>
        <v>0</v>
      </c>
      <c r="V11" s="17">
        <f t="shared" si="9"/>
        <v>0</v>
      </c>
      <c r="W11" s="17">
        <f t="shared" si="25"/>
        <v>14015</v>
      </c>
      <c r="X11" s="17">
        <f t="shared" si="26"/>
        <v>12735</v>
      </c>
      <c r="Y11" s="17">
        <f t="shared" si="27"/>
        <v>-1280</v>
      </c>
      <c r="Z11" s="17">
        <f t="shared" si="18"/>
        <v>90.86692829111665</v>
      </c>
      <c r="AA11" s="17">
        <v>6770</v>
      </c>
      <c r="AB11" s="17">
        <v>8683</v>
      </c>
      <c r="AC11" s="17">
        <f t="shared" si="10"/>
        <v>1913</v>
      </c>
      <c r="AD11" s="17">
        <f t="shared" si="11"/>
        <v>128.25701624815363</v>
      </c>
      <c r="AE11" s="17">
        <v>7244</v>
      </c>
      <c r="AF11" s="17">
        <v>4052</v>
      </c>
      <c r="AG11" s="17">
        <f t="shared" si="19"/>
        <v>-3192</v>
      </c>
      <c r="AH11" s="17">
        <f t="shared" si="20"/>
        <v>55.935946990612919</v>
      </c>
      <c r="AI11" s="17">
        <v>1</v>
      </c>
      <c r="AJ11" s="17">
        <v>0</v>
      </c>
      <c r="AK11" s="17">
        <f t="shared" si="21"/>
        <v>-1</v>
      </c>
      <c r="AL11" s="17">
        <f t="shared" si="22"/>
        <v>0</v>
      </c>
      <c r="AM11" s="17">
        <v>2148</v>
      </c>
      <c r="AN11" s="17">
        <v>1526</v>
      </c>
      <c r="AO11" s="17">
        <f t="shared" si="12"/>
        <v>-622</v>
      </c>
      <c r="AP11" s="17">
        <f t="shared" si="13"/>
        <v>71.042830540037244</v>
      </c>
      <c r="AQ11" s="17">
        <v>526</v>
      </c>
      <c r="AR11" s="17">
        <v>426</v>
      </c>
      <c r="AS11" s="17">
        <f t="shared" si="14"/>
        <v>-100</v>
      </c>
      <c r="AT11" s="17">
        <f t="shared" si="15"/>
        <v>80.98859315589354</v>
      </c>
      <c r="AU11" s="17"/>
      <c r="AV11" s="17"/>
      <c r="AW11" s="17">
        <f t="shared" si="23"/>
        <v>0</v>
      </c>
      <c r="AX11" s="17">
        <f t="shared" si="16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0"/>
        <v>7911</v>
      </c>
      <c r="E12" s="17">
        <f t="shared" si="1"/>
        <v>-3601</v>
      </c>
      <c r="F12" s="17">
        <f t="shared" si="2"/>
        <v>68.719596942321061</v>
      </c>
      <c r="G12" s="17"/>
      <c r="H12" s="17"/>
      <c r="I12" s="17">
        <f t="shared" si="3"/>
        <v>0</v>
      </c>
      <c r="J12" s="17">
        <f t="shared" si="17"/>
        <v>0</v>
      </c>
      <c r="K12" s="17">
        <v>11</v>
      </c>
      <c r="L12" s="17">
        <v>11</v>
      </c>
      <c r="M12" s="17">
        <f t="shared" si="4"/>
        <v>0</v>
      </c>
      <c r="N12" s="17">
        <f t="shared" si="5"/>
        <v>100</v>
      </c>
      <c r="O12" s="17"/>
      <c r="P12" s="17"/>
      <c r="Q12" s="17">
        <f t="shared" si="6"/>
        <v>0</v>
      </c>
      <c r="R12" s="17">
        <f t="shared" si="7"/>
        <v>0</v>
      </c>
      <c r="S12" s="17"/>
      <c r="T12" s="17"/>
      <c r="U12" s="17">
        <f t="shared" si="8"/>
        <v>0</v>
      </c>
      <c r="V12" s="17">
        <f t="shared" si="9"/>
        <v>0</v>
      </c>
      <c r="W12" s="17">
        <f t="shared" si="25"/>
        <v>8737</v>
      </c>
      <c r="X12" s="17">
        <f t="shared" si="26"/>
        <v>6006</v>
      </c>
      <c r="Y12" s="17">
        <f t="shared" si="27"/>
        <v>-2731</v>
      </c>
      <c r="Z12" s="17">
        <f t="shared" si="18"/>
        <v>68.742131166304219</v>
      </c>
      <c r="AA12" s="17">
        <v>3124</v>
      </c>
      <c r="AB12" s="17">
        <v>3035</v>
      </c>
      <c r="AC12" s="17">
        <f t="shared" si="10"/>
        <v>-89</v>
      </c>
      <c r="AD12" s="17">
        <f t="shared" si="11"/>
        <v>97.151088348271443</v>
      </c>
      <c r="AE12" s="17">
        <v>5586</v>
      </c>
      <c r="AF12" s="17">
        <v>2971</v>
      </c>
      <c r="AG12" s="17">
        <f t="shared" si="19"/>
        <v>-2615</v>
      </c>
      <c r="AH12" s="17">
        <f t="shared" si="20"/>
        <v>53.186537773003941</v>
      </c>
      <c r="AI12" s="17">
        <v>27</v>
      </c>
      <c r="AJ12" s="17">
        <v>0</v>
      </c>
      <c r="AK12" s="17">
        <f t="shared" si="21"/>
        <v>-27</v>
      </c>
      <c r="AL12" s="17">
        <f t="shared" si="22"/>
        <v>0</v>
      </c>
      <c r="AM12" s="17">
        <v>2120</v>
      </c>
      <c r="AN12" s="17">
        <v>1317</v>
      </c>
      <c r="AO12" s="17">
        <f t="shared" si="12"/>
        <v>-803</v>
      </c>
      <c r="AP12" s="17">
        <f t="shared" si="13"/>
        <v>62.122641509433961</v>
      </c>
      <c r="AQ12" s="17">
        <v>644</v>
      </c>
      <c r="AR12" s="17">
        <v>577</v>
      </c>
      <c r="AS12" s="17">
        <f t="shared" si="14"/>
        <v>-67</v>
      </c>
      <c r="AT12" s="17">
        <f t="shared" si="15"/>
        <v>89.596273291925471</v>
      </c>
      <c r="AU12" s="17"/>
      <c r="AV12" s="17"/>
      <c r="AW12" s="17">
        <f t="shared" si="23"/>
        <v>0</v>
      </c>
      <c r="AX12" s="17">
        <f t="shared" si="16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0"/>
        <v>13004</v>
      </c>
      <c r="E13" s="17">
        <f t="shared" si="1"/>
        <v>-4833</v>
      </c>
      <c r="F13" s="17">
        <f t="shared" si="2"/>
        <v>72.904636429892918</v>
      </c>
      <c r="G13" s="17"/>
      <c r="H13" s="17"/>
      <c r="I13" s="17">
        <f t="shared" si="3"/>
        <v>0</v>
      </c>
      <c r="J13" s="17">
        <f t="shared" si="17"/>
        <v>0</v>
      </c>
      <c r="K13" s="17">
        <v>0</v>
      </c>
      <c r="L13" s="17">
        <v>0</v>
      </c>
      <c r="M13" s="17">
        <f t="shared" si="4"/>
        <v>0</v>
      </c>
      <c r="N13" s="17">
        <f t="shared" si="5"/>
        <v>0</v>
      </c>
      <c r="O13" s="17"/>
      <c r="P13" s="17"/>
      <c r="Q13" s="17"/>
      <c r="R13" s="17">
        <f t="shared" si="7"/>
        <v>0</v>
      </c>
      <c r="S13" s="17"/>
      <c r="T13" s="17"/>
      <c r="U13" s="17">
        <f t="shared" si="8"/>
        <v>0</v>
      </c>
      <c r="V13" s="17">
        <f t="shared" si="9"/>
        <v>0</v>
      </c>
      <c r="W13" s="17">
        <f t="shared" si="25"/>
        <v>16169</v>
      </c>
      <c r="X13" s="17">
        <f t="shared" si="26"/>
        <v>12030</v>
      </c>
      <c r="Y13" s="17">
        <f t="shared" si="27"/>
        <v>-4139</v>
      </c>
      <c r="Z13" s="17">
        <f t="shared" si="18"/>
        <v>74.401632754035489</v>
      </c>
      <c r="AA13" s="17">
        <v>669</v>
      </c>
      <c r="AB13" s="17">
        <v>1265</v>
      </c>
      <c r="AC13" s="17">
        <f t="shared" si="10"/>
        <v>596</v>
      </c>
      <c r="AD13" s="17">
        <f t="shared" si="11"/>
        <v>189.08819133034379</v>
      </c>
      <c r="AE13" s="17">
        <v>15500</v>
      </c>
      <c r="AF13" s="17">
        <v>10765</v>
      </c>
      <c r="AG13" s="17">
        <f t="shared" si="19"/>
        <v>-4735</v>
      </c>
      <c r="AH13" s="17">
        <f t="shared" si="20"/>
        <v>69.451612903225808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911</v>
      </c>
      <c r="AO13" s="17">
        <f t="shared" si="12"/>
        <v>-616</v>
      </c>
      <c r="AP13" s="17">
        <f t="shared" si="13"/>
        <v>59.659462999345124</v>
      </c>
      <c r="AQ13" s="17">
        <v>141</v>
      </c>
      <c r="AR13" s="17">
        <v>63</v>
      </c>
      <c r="AS13" s="17">
        <f t="shared" si="14"/>
        <v>-78</v>
      </c>
      <c r="AT13" s="17">
        <f t="shared" si="15"/>
        <v>44.680851063829785</v>
      </c>
      <c r="AU13" s="17"/>
      <c r="AV13" s="17"/>
      <c r="AW13" s="17">
        <f t="shared" si="23"/>
        <v>0</v>
      </c>
      <c r="AX13" s="17">
        <f t="shared" si="16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0"/>
        <v>20558</v>
      </c>
      <c r="E14" s="17">
        <f t="shared" si="1"/>
        <v>-5482</v>
      </c>
      <c r="F14" s="17">
        <f t="shared" si="2"/>
        <v>78.947772657450074</v>
      </c>
      <c r="G14" s="17"/>
      <c r="H14" s="17"/>
      <c r="I14" s="17">
        <f t="shared" si="3"/>
        <v>0</v>
      </c>
      <c r="J14" s="17">
        <f t="shared" si="17"/>
        <v>0</v>
      </c>
      <c r="K14" s="17">
        <v>1</v>
      </c>
      <c r="L14" s="17">
        <v>1</v>
      </c>
      <c r="M14" s="17">
        <f t="shared" si="4"/>
        <v>0</v>
      </c>
      <c r="N14" s="17">
        <f t="shared" si="5"/>
        <v>100</v>
      </c>
      <c r="O14" s="17"/>
      <c r="P14" s="17"/>
      <c r="Q14" s="17"/>
      <c r="R14" s="17">
        <f t="shared" si="7"/>
        <v>0</v>
      </c>
      <c r="S14" s="17"/>
      <c r="T14" s="17"/>
      <c r="U14" s="17">
        <f t="shared" si="8"/>
        <v>0</v>
      </c>
      <c r="V14" s="17">
        <f t="shared" si="9"/>
        <v>0</v>
      </c>
      <c r="W14" s="17">
        <f t="shared" si="25"/>
        <v>24292</v>
      </c>
      <c r="X14" s="17">
        <f t="shared" si="26"/>
        <v>19765</v>
      </c>
      <c r="Y14" s="17">
        <f t="shared" si="27"/>
        <v>-4527</v>
      </c>
      <c r="Z14" s="17">
        <f t="shared" si="18"/>
        <v>81.364235139140462</v>
      </c>
      <c r="AA14" s="17">
        <v>383</v>
      </c>
      <c r="AB14" s="17">
        <v>412</v>
      </c>
      <c r="AC14" s="17">
        <f t="shared" si="10"/>
        <v>29</v>
      </c>
      <c r="AD14" s="17">
        <f t="shared" si="11"/>
        <v>107.57180156657964</v>
      </c>
      <c r="AE14" s="17">
        <v>23909</v>
      </c>
      <c r="AF14" s="17">
        <v>19353</v>
      </c>
      <c r="AG14" s="17">
        <f t="shared" si="19"/>
        <v>-4556</v>
      </c>
      <c r="AH14" s="17">
        <f t="shared" si="20"/>
        <v>80.944414237316494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781</v>
      </c>
      <c r="AO14" s="17">
        <f t="shared" si="12"/>
        <v>-954</v>
      </c>
      <c r="AP14" s="17">
        <f t="shared" si="13"/>
        <v>45.014409221902021</v>
      </c>
      <c r="AQ14" s="17">
        <v>12</v>
      </c>
      <c r="AR14" s="17">
        <v>11</v>
      </c>
      <c r="AS14" s="17">
        <f t="shared" si="14"/>
        <v>-1</v>
      </c>
      <c r="AT14" s="17">
        <f t="shared" si="15"/>
        <v>91.666666666666657</v>
      </c>
      <c r="AU14" s="17"/>
      <c r="AV14" s="17"/>
      <c r="AW14" s="17">
        <f t="shared" si="23"/>
        <v>0</v>
      </c>
      <c r="AX14" s="17">
        <f t="shared" si="16"/>
        <v>0</v>
      </c>
    </row>
    <row r="15" spans="1:50" s="26" customFormat="1" ht="35.25" customHeight="1">
      <c r="A15" s="25"/>
      <c r="B15" s="25" t="s">
        <v>35</v>
      </c>
      <c r="C15" s="46">
        <f t="shared" si="24"/>
        <v>18240</v>
      </c>
      <c r="D15" s="46">
        <f t="shared" si="0"/>
        <v>12166</v>
      </c>
      <c r="E15" s="17">
        <f t="shared" si="1"/>
        <v>-6074</v>
      </c>
      <c r="F15" s="17">
        <f t="shared" si="2"/>
        <v>66.699561403508767</v>
      </c>
      <c r="G15" s="17"/>
      <c r="H15" s="17"/>
      <c r="I15" s="17">
        <f t="shared" si="3"/>
        <v>0</v>
      </c>
      <c r="J15" s="17">
        <f t="shared" si="17"/>
        <v>0</v>
      </c>
      <c r="K15" s="17">
        <v>5</v>
      </c>
      <c r="L15" s="17">
        <v>1</v>
      </c>
      <c r="M15" s="17">
        <f t="shared" si="4"/>
        <v>-4</v>
      </c>
      <c r="N15" s="17">
        <f t="shared" si="5"/>
        <v>20</v>
      </c>
      <c r="O15" s="17"/>
      <c r="P15" s="17"/>
      <c r="Q15" s="17"/>
      <c r="R15" s="17">
        <f t="shared" si="7"/>
        <v>0</v>
      </c>
      <c r="S15" s="17"/>
      <c r="T15" s="17"/>
      <c r="U15" s="17">
        <f t="shared" si="8"/>
        <v>0</v>
      </c>
      <c r="V15" s="17">
        <f t="shared" si="9"/>
        <v>0</v>
      </c>
      <c r="W15" s="17">
        <f t="shared" si="25"/>
        <v>17432</v>
      </c>
      <c r="X15" s="17">
        <f t="shared" si="26"/>
        <v>11754</v>
      </c>
      <c r="Y15" s="17">
        <f t="shared" si="27"/>
        <v>-5678</v>
      </c>
      <c r="Z15" s="17">
        <f t="shared" si="18"/>
        <v>67.427719137218915</v>
      </c>
      <c r="AA15" s="17">
        <v>668</v>
      </c>
      <c r="AB15" s="17">
        <v>4104</v>
      </c>
      <c r="AC15" s="17">
        <f t="shared" si="10"/>
        <v>3436</v>
      </c>
      <c r="AD15" s="17" t="str">
        <f t="shared" si="11"/>
        <v>св.200</v>
      </c>
      <c r="AE15" s="17">
        <v>16761</v>
      </c>
      <c r="AF15" s="17">
        <v>7647</v>
      </c>
      <c r="AG15" s="17">
        <f t="shared" si="19"/>
        <v>-9114</v>
      </c>
      <c r="AH15" s="17">
        <f t="shared" si="20"/>
        <v>45.623769464829067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394</v>
      </c>
      <c r="AO15" s="17">
        <f t="shared" si="12"/>
        <v>-363</v>
      </c>
      <c r="AP15" s="17">
        <f t="shared" si="13"/>
        <v>52.047556142668427</v>
      </c>
      <c r="AQ15" s="17">
        <v>46</v>
      </c>
      <c r="AR15" s="17">
        <v>17</v>
      </c>
      <c r="AS15" s="17">
        <f t="shared" si="14"/>
        <v>-29</v>
      </c>
      <c r="AT15" s="17">
        <f t="shared" si="15"/>
        <v>36.95652173913043</v>
      </c>
      <c r="AU15" s="17"/>
      <c r="AV15" s="17"/>
      <c r="AW15" s="17">
        <f t="shared" si="23"/>
        <v>0</v>
      </c>
      <c r="AX15" s="17">
        <f t="shared" si="16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86219</v>
      </c>
      <c r="E16" s="18">
        <f>SUM(E7:E15)</f>
        <v>-27784</v>
      </c>
      <c r="F16" s="18">
        <f t="shared" si="2"/>
        <v>75.628711525135301</v>
      </c>
      <c r="G16" s="18">
        <f>SUM(G7:G15)</f>
        <v>754</v>
      </c>
      <c r="H16" s="18">
        <f>SUM(H7:H15)</f>
        <v>555</v>
      </c>
      <c r="I16" s="18">
        <f>SUM(I7:I15)</f>
        <v>-199</v>
      </c>
      <c r="J16" s="18">
        <f t="shared" si="17"/>
        <v>73.607427055702928</v>
      </c>
      <c r="K16" s="18">
        <f>SUM(K7:K15)</f>
        <v>58</v>
      </c>
      <c r="L16" s="18">
        <f>SUM(L7:L15)</f>
        <v>61</v>
      </c>
      <c r="M16" s="18">
        <f>SUM(M7:M15)</f>
        <v>3</v>
      </c>
      <c r="N16" s="18">
        <f t="shared" si="5"/>
        <v>105.17241379310344</v>
      </c>
      <c r="O16" s="18">
        <f>SUM(O7:O15)</f>
        <v>4894</v>
      </c>
      <c r="P16" s="18">
        <f>SUM(P7:P15)</f>
        <v>2578</v>
      </c>
      <c r="Q16" s="18">
        <f>SUM(Q7:Q15)</f>
        <v>-2316</v>
      </c>
      <c r="R16" s="18">
        <f t="shared" si="7"/>
        <v>52.676747037188399</v>
      </c>
      <c r="S16" s="18">
        <f>SUM(S7:S15)</f>
        <v>117</v>
      </c>
      <c r="T16" s="18">
        <f>SUM(T7:T15)</f>
        <v>43</v>
      </c>
      <c r="U16" s="18">
        <f>SUM(U7:U15)</f>
        <v>-74</v>
      </c>
      <c r="V16" s="18">
        <f t="shared" si="9"/>
        <v>36.752136752136757</v>
      </c>
      <c r="W16" s="18">
        <f>SUM(W7:W15)</f>
        <v>89273</v>
      </c>
      <c r="X16" s="18">
        <f>SUM(X7:X15)</f>
        <v>69664</v>
      </c>
      <c r="Y16" s="18">
        <f>SUM(Y7:Y15)</f>
        <v>-19609</v>
      </c>
      <c r="Z16" s="18">
        <f t="shared" si="18"/>
        <v>78.034792154402794</v>
      </c>
      <c r="AA16" s="18">
        <f>SUM(AA7:AA15)</f>
        <v>12086</v>
      </c>
      <c r="AB16" s="18">
        <f>SUM(AB7:AB15)</f>
        <v>19026</v>
      </c>
      <c r="AC16" s="18">
        <f>SUM(AC7:AC15)</f>
        <v>6940</v>
      </c>
      <c r="AD16" s="18">
        <f t="shared" si="11"/>
        <v>157.42181035909317</v>
      </c>
      <c r="AE16" s="18">
        <f>SUM(AE7:AE15)</f>
        <v>77156</v>
      </c>
      <c r="AF16" s="18">
        <f>SUM(AF7:AF15)</f>
        <v>50635</v>
      </c>
      <c r="AG16" s="18">
        <f>SUM(AG7:AG15)</f>
        <v>-26521</v>
      </c>
      <c r="AH16" s="49">
        <f t="shared" si="20"/>
        <v>65.626782103789722</v>
      </c>
      <c r="AI16" s="18">
        <f>SUM(AI7:AI15)</f>
        <v>31</v>
      </c>
      <c r="AJ16" s="18">
        <f>SUM(AJ7:AJ15)</f>
        <v>3</v>
      </c>
      <c r="AK16" s="49">
        <f t="shared" si="21"/>
        <v>-28</v>
      </c>
      <c r="AL16" s="18">
        <f t="shared" si="22"/>
        <v>9.67741935483871</v>
      </c>
      <c r="AM16" s="18">
        <f>SUM(AM7:AM15)</f>
        <v>9872</v>
      </c>
      <c r="AN16" s="18">
        <f>SUM(AN7:AN15)</f>
        <v>5659</v>
      </c>
      <c r="AO16" s="18">
        <f>SUM(AO7:AO15)</f>
        <v>-4213</v>
      </c>
      <c r="AP16" s="48">
        <f t="shared" si="13"/>
        <v>57.323743922204216</v>
      </c>
      <c r="AQ16" s="18">
        <f>SUM(AQ7:AQ15)</f>
        <v>9010</v>
      </c>
      <c r="AR16" s="18">
        <f>SUM(AR7:AR15)</f>
        <v>7638</v>
      </c>
      <c r="AS16" s="18">
        <f>SUM(AS7:AS15)</f>
        <v>-1372</v>
      </c>
      <c r="AT16" s="18">
        <f t="shared" si="15"/>
        <v>84.77247502774695</v>
      </c>
      <c r="AU16" s="18">
        <f>SUM(AU7:AU15)</f>
        <v>25</v>
      </c>
      <c r="AV16" s="18">
        <f>SUM(AV7:AV15)</f>
        <v>21</v>
      </c>
      <c r="AW16" s="18">
        <f>SUM(AW7:AW15)</f>
        <v>-4</v>
      </c>
      <c r="AX16" s="18">
        <f t="shared" si="16"/>
        <v>84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9"/>
      <c r="F18" s="59"/>
      <c r="G18" s="59"/>
      <c r="H18" s="59"/>
      <c r="I18" s="59"/>
      <c r="J18" s="59"/>
      <c r="K18" s="59"/>
      <c r="L18" s="59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2:50">
      <c r="B19" s="10"/>
    </row>
    <row r="20" spans="2:50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E18:L18"/>
    <mergeCell ref="B4:B6"/>
    <mergeCell ref="C5:C6"/>
    <mergeCell ref="D5:D6"/>
    <mergeCell ref="E5:E6"/>
    <mergeCell ref="C4:F4"/>
    <mergeCell ref="F5:F6"/>
    <mergeCell ref="K5:N5"/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</mergeCells>
  <phoneticPr fontId="2" type="noConversion"/>
  <pageMargins left="0" right="0" top="0" bottom="0" header="0" footer="0"/>
  <pageSetup paperSize="8" scale="65" fitToHeight="2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01.12.2017 </vt:lpstr>
      <vt:lpstr>'01.12.2017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Романова</cp:lastModifiedBy>
  <cp:lastPrinted>2018-10-10T13:52:09Z</cp:lastPrinted>
  <dcterms:created xsi:type="dcterms:W3CDTF">2007-09-13T08:45:34Z</dcterms:created>
  <dcterms:modified xsi:type="dcterms:W3CDTF">2018-10-25T07:31:16Z</dcterms:modified>
</cp:coreProperties>
</file>