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855" yWindow="1650" windowWidth="10005" windowHeight="9120" tabRatio="914"/>
  </bookViews>
  <sheets>
    <sheet name="                               " sheetId="44" r:id="rId1"/>
  </sheets>
  <definedNames>
    <definedName name="_xlnm.Print_Titles" localSheetId="0">'                               '!$B:$B,'                               '!$4:$6</definedName>
  </definedNames>
  <calcPr calcId="124519"/>
</workbook>
</file>

<file path=xl/calcChain.xml><?xml version="1.0" encoding="utf-8"?>
<calcChain xmlns="http://schemas.openxmlformats.org/spreadsheetml/2006/main">
  <c r="D7" i="44"/>
  <c r="D8"/>
  <c r="C9"/>
  <c r="C10"/>
  <c r="C11"/>
  <c r="C12"/>
  <c r="C13"/>
  <c r="C14"/>
  <c r="C15"/>
  <c r="C8"/>
  <c r="C7"/>
  <c r="E8"/>
  <c r="E9"/>
  <c r="E10"/>
  <c r="E11"/>
  <c r="E12"/>
  <c r="E13"/>
  <c r="E14"/>
  <c r="E15"/>
  <c r="D9"/>
  <c r="D10"/>
  <c r="D11"/>
  <c r="D12"/>
  <c r="D13"/>
  <c r="D14"/>
  <c r="D15"/>
  <c r="C16"/>
  <c r="Z7"/>
  <c r="Y7"/>
  <c r="Y8"/>
  <c r="X16"/>
  <c r="W16"/>
  <c r="Y9"/>
  <c r="Y10"/>
  <c r="Y11"/>
  <c r="Y12"/>
  <c r="Y13"/>
  <c r="Y16" l="1"/>
  <c r="Z16"/>
  <c r="B2"/>
  <c r="M15" l="1"/>
  <c r="AB8"/>
  <c r="AB9"/>
  <c r="AB10"/>
  <c r="AB11"/>
  <c r="AB12"/>
  <c r="AB13"/>
  <c r="AB14"/>
  <c r="AB15"/>
  <c r="AA9"/>
  <c r="AA10"/>
  <c r="AA11"/>
  <c r="AA12"/>
  <c r="AA13"/>
  <c r="AA14"/>
  <c r="AA15"/>
  <c r="M7"/>
  <c r="N15"/>
  <c r="N14"/>
  <c r="N13"/>
  <c r="N12"/>
  <c r="N11"/>
  <c r="L16"/>
  <c r="K16"/>
  <c r="J13"/>
  <c r="Z15" l="1"/>
  <c r="Z13"/>
  <c r="Z11"/>
  <c r="Z9"/>
  <c r="Z14"/>
  <c r="Z12"/>
  <c r="Z10"/>
  <c r="AA8"/>
  <c r="BA7"/>
  <c r="BB8"/>
  <c r="BB9"/>
  <c r="BB10"/>
  <c r="BB11"/>
  <c r="BB12"/>
  <c r="BB13"/>
  <c r="BB14"/>
  <c r="BB15"/>
  <c r="BB7"/>
  <c r="BE14"/>
  <c r="AT15"/>
  <c r="AS15"/>
  <c r="AK9"/>
  <c r="AG8"/>
  <c r="AK8"/>
  <c r="AG9"/>
  <c r="AG10"/>
  <c r="AK10"/>
  <c r="AG11"/>
  <c r="AK11"/>
  <c r="AO11"/>
  <c r="AG12"/>
  <c r="AK12"/>
  <c r="AO12"/>
  <c r="AG13"/>
  <c r="AK13"/>
  <c r="AG14"/>
  <c r="AK14"/>
  <c r="AG15"/>
  <c r="AK15"/>
  <c r="AO8"/>
  <c r="AT8"/>
  <c r="AN16"/>
  <c r="AM16"/>
  <c r="AJ16"/>
  <c r="AI16"/>
  <c r="AP9"/>
  <c r="AP10"/>
  <c r="AP11"/>
  <c r="AP12"/>
  <c r="AP13"/>
  <c r="AP14"/>
  <c r="AP15"/>
  <c r="AO9"/>
  <c r="AO10"/>
  <c r="AO13"/>
  <c r="AO14"/>
  <c r="AO15"/>
  <c r="AL9"/>
  <c r="AL10"/>
  <c r="AL11"/>
  <c r="AL12"/>
  <c r="AL13"/>
  <c r="AL14"/>
  <c r="AL15"/>
  <c r="AP8"/>
  <c r="AL8"/>
  <c r="G16"/>
  <c r="AX15"/>
  <c r="N8"/>
  <c r="N9"/>
  <c r="M8"/>
  <c r="M9"/>
  <c r="M10"/>
  <c r="AT9"/>
  <c r="M13"/>
  <c r="M14"/>
  <c r="M12"/>
  <c r="AW11"/>
  <c r="AR16"/>
  <c r="AW14"/>
  <c r="BE7"/>
  <c r="P16"/>
  <c r="H16"/>
  <c r="J16" s="1"/>
  <c r="J7"/>
  <c r="BE8"/>
  <c r="BE9"/>
  <c r="BE10"/>
  <c r="BE11"/>
  <c r="BE12"/>
  <c r="BE13"/>
  <c r="BE15"/>
  <c r="AW7"/>
  <c r="AW8"/>
  <c r="AW9"/>
  <c r="AW10"/>
  <c r="AW12"/>
  <c r="AW13"/>
  <c r="AW15"/>
  <c r="AS7"/>
  <c r="AS8"/>
  <c r="AS9"/>
  <c r="AS10"/>
  <c r="AS11"/>
  <c r="AS12"/>
  <c r="AS13"/>
  <c r="AS14"/>
  <c r="AG7"/>
  <c r="U7"/>
  <c r="U8"/>
  <c r="U9"/>
  <c r="U10"/>
  <c r="U11"/>
  <c r="U12"/>
  <c r="U13"/>
  <c r="U14"/>
  <c r="U15"/>
  <c r="Q7"/>
  <c r="Q8"/>
  <c r="Q9"/>
  <c r="Q10"/>
  <c r="Q11"/>
  <c r="Q12"/>
  <c r="M11"/>
  <c r="I7"/>
  <c r="I8"/>
  <c r="I9"/>
  <c r="I11"/>
  <c r="I12"/>
  <c r="I13"/>
  <c r="I14"/>
  <c r="I15"/>
  <c r="AQ16"/>
  <c r="AE16"/>
  <c r="AA16" s="1"/>
  <c r="AX9"/>
  <c r="O16"/>
  <c r="S16"/>
  <c r="AU16"/>
  <c r="BC16"/>
  <c r="J8"/>
  <c r="J9"/>
  <c r="J10"/>
  <c r="J11"/>
  <c r="J12"/>
  <c r="J14"/>
  <c r="J15"/>
  <c r="R8"/>
  <c r="V8"/>
  <c r="BF8"/>
  <c r="R9"/>
  <c r="V9"/>
  <c r="BF9"/>
  <c r="R10"/>
  <c r="V10"/>
  <c r="BF10"/>
  <c r="R11"/>
  <c r="V11"/>
  <c r="BF11"/>
  <c r="R12"/>
  <c r="V12"/>
  <c r="BF12"/>
  <c r="R13"/>
  <c r="V13"/>
  <c r="BF13"/>
  <c r="R14"/>
  <c r="V14"/>
  <c r="BF14"/>
  <c r="R15"/>
  <c r="V15"/>
  <c r="BF15"/>
  <c r="F17"/>
  <c r="R17"/>
  <c r="R7"/>
  <c r="N10"/>
  <c r="BF7"/>
  <c r="AH15"/>
  <c r="AX13"/>
  <c r="AX14"/>
  <c r="N7"/>
  <c r="AX7"/>
  <c r="V7"/>
  <c r="BD16"/>
  <c r="BF16" s="1"/>
  <c r="AT11"/>
  <c r="AH11"/>
  <c r="R16"/>
  <c r="AH9"/>
  <c r="AX12"/>
  <c r="T16"/>
  <c r="AT10"/>
  <c r="AT12"/>
  <c r="AH8"/>
  <c r="AH7"/>
  <c r="AT13"/>
  <c r="AV16"/>
  <c r="AH10"/>
  <c r="AX11"/>
  <c r="AT7"/>
  <c r="AH14"/>
  <c r="AF16"/>
  <c r="AH12"/>
  <c r="AX8"/>
  <c r="AH13"/>
  <c r="AX10"/>
  <c r="AT14"/>
  <c r="AD8" l="1"/>
  <c r="Z8"/>
  <c r="V16"/>
  <c r="E7"/>
  <c r="AB16"/>
  <c r="F13"/>
  <c r="I16"/>
  <c r="AD13"/>
  <c r="AH16"/>
  <c r="AO16"/>
  <c r="AX16"/>
  <c r="AL16"/>
  <c r="N16"/>
  <c r="BE16"/>
  <c r="F14"/>
  <c r="AD14"/>
  <c r="AT16"/>
  <c r="AD15"/>
  <c r="F15"/>
  <c r="AC12"/>
  <c r="F12"/>
  <c r="AD12"/>
  <c r="AC11"/>
  <c r="D16"/>
  <c r="AC14"/>
  <c r="AG16"/>
  <c r="AC10"/>
  <c r="AK16"/>
  <c r="AW16"/>
  <c r="Q16"/>
  <c r="U16"/>
  <c r="AS16"/>
  <c r="M16"/>
  <c r="AD10"/>
  <c r="AC15"/>
  <c r="AC13"/>
  <c r="AC9"/>
  <c r="AP16"/>
  <c r="AC8"/>
  <c r="F10"/>
  <c r="F11"/>
  <c r="F9"/>
  <c r="F7"/>
  <c r="AD11"/>
  <c r="AD9"/>
  <c r="AD16" l="1"/>
  <c r="AC16"/>
  <c r="F8"/>
  <c r="E16"/>
  <c r="F16"/>
</calcChain>
</file>

<file path=xl/sharedStrings.xml><?xml version="1.0" encoding="utf-8"?>
<sst xmlns="http://schemas.openxmlformats.org/spreadsheetml/2006/main" count="90" uniqueCount="39">
  <si>
    <t>ОКАТО</t>
  </si>
  <si>
    <t>Единый налог на вмененный доход</t>
  </si>
  <si>
    <t>Налог на имущество физических лиц</t>
  </si>
  <si>
    <t>Налог на доходы физических лиц</t>
  </si>
  <si>
    <t>Прочие местные налоги (отмененные)</t>
  </si>
  <si>
    <t>Муниципальное образование</t>
  </si>
  <si>
    <t>Всего</t>
  </si>
  <si>
    <t>в том числе:</t>
  </si>
  <si>
    <t>отклонение</t>
  </si>
  <si>
    <t>Петушинский район</t>
  </si>
  <si>
    <t>г.Покров</t>
  </si>
  <si>
    <t xml:space="preserve"> </t>
  </si>
  <si>
    <t>п.Вольгинский</t>
  </si>
  <si>
    <t>п.Городищи</t>
  </si>
  <si>
    <t>г.Костерево</t>
  </si>
  <si>
    <t>г.Петушки</t>
  </si>
  <si>
    <t xml:space="preserve">                                                                             Анализ недоимки по уплате доходов в бюджеты </t>
  </si>
  <si>
    <t>п.Нагорное;</t>
  </si>
  <si>
    <t xml:space="preserve">% </t>
  </si>
  <si>
    <t xml:space="preserve">Единый сельскохозяйственный налог </t>
  </si>
  <si>
    <t>тыс. руб.</t>
  </si>
  <si>
    <t>Налог, взимаемый в связи с применением патентной системы налогообложения</t>
  </si>
  <si>
    <t>Налог, взимаемый в связи с применением упрощенной системы налогообложения</t>
  </si>
  <si>
    <t>Итого Петушинский р-н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</si>
  <si>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</si>
  <si>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</si>
  <si>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Земельный налог с организаций</t>
  </si>
  <si>
    <t>Земельный налог с физических лиц</t>
  </si>
  <si>
    <t>Земельный налог (по обязательствам, возникшим до 01 января 2006 года)</t>
  </si>
  <si>
    <t>Земельный налог, в том числе:</t>
  </si>
  <si>
    <t>п.Петушинское</t>
  </si>
  <si>
    <t>Налог на добычу полезных ископаемых</t>
  </si>
  <si>
    <t>п.Пекшинское</t>
  </si>
  <si>
    <t>Заместитель начальника финансового управления</t>
  </si>
  <si>
    <t>Костюхина Н.Н.</t>
  </si>
  <si>
    <t>на 01.01.2020</t>
  </si>
  <si>
    <t>на 01.02.2020</t>
  </si>
  <si>
    <t>% роста, снижения по сравнению с 01.01.2020</t>
  </si>
  <si>
    <t>Транспортный налог, в том числе: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</si>
</sst>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419]d\ mmm\ yy;@"/>
  </numFmts>
  <fonts count="3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2"/>
      <name val="Arial Cyr"/>
      <charset val="204"/>
    </font>
    <font>
      <sz val="10"/>
      <color indexed="9"/>
      <name val="Arial Cyr"/>
      <charset val="204"/>
    </font>
    <font>
      <b/>
      <sz val="14"/>
      <name val="Arial Cyr"/>
      <charset val="204"/>
    </font>
    <font>
      <b/>
      <sz val="16"/>
      <name val="Arial Cyr"/>
      <charset val="204"/>
    </font>
    <font>
      <sz val="16"/>
      <name val="Arial Cyr"/>
      <charset val="204"/>
    </font>
    <font>
      <sz val="11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color indexed="8"/>
      <name val="Arial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Arial Cyr"/>
      <family val="2"/>
    </font>
    <font>
      <sz val="14"/>
      <name val="Arial Cyr"/>
      <charset val="204"/>
    </font>
    <font>
      <sz val="13"/>
      <name val="Arial Cyr"/>
      <charset val="204"/>
    </font>
    <font>
      <sz val="13"/>
      <color indexed="9"/>
      <name val="Arial Cyr"/>
      <charset val="204"/>
    </font>
    <font>
      <b/>
      <sz val="11"/>
      <name val="Arial Cyr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63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rgb="FFFFFF99"/>
      </patternFill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2" borderId="0" applyNumberFormat="0" applyBorder="0" applyAlignment="0" applyProtection="0"/>
    <xf numFmtId="0" fontId="9" fillId="5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3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3" borderId="0" applyNumberFormat="0" applyBorder="0" applyAlignment="0" applyProtection="0"/>
    <xf numFmtId="0" fontId="26" fillId="0" borderId="1">
      <alignment horizontal="center" vertical="center" wrapText="1"/>
    </xf>
    <xf numFmtId="0" fontId="26" fillId="0" borderId="0">
      <alignment vertical="top" wrapText="1"/>
    </xf>
    <xf numFmtId="4" fontId="26" fillId="0" borderId="0">
      <alignment horizontal="right" vertical="top" shrinkToFit="1"/>
    </xf>
    <xf numFmtId="0" fontId="26" fillId="0" borderId="1">
      <alignment vertical="top" wrapText="1"/>
    </xf>
    <xf numFmtId="49" fontId="26" fillId="0" borderId="1">
      <alignment horizontal="center" vertical="top" shrinkToFit="1"/>
    </xf>
    <xf numFmtId="4" fontId="26" fillId="5" borderId="1">
      <alignment horizontal="right" vertical="top" shrinkToFit="1"/>
    </xf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0" borderId="0" applyNumberFormat="0" applyBorder="0" applyAlignment="0" applyProtection="0"/>
    <xf numFmtId="0" fontId="10" fillId="15" borderId="0" applyNumberFormat="0" applyBorder="0" applyAlignment="0" applyProtection="0"/>
    <xf numFmtId="0" fontId="11" fillId="3" borderId="2" applyNumberFormat="0" applyAlignment="0" applyProtection="0"/>
    <xf numFmtId="0" fontId="12" fillId="2" borderId="1" applyNumberFormat="0" applyAlignment="0" applyProtection="0"/>
    <xf numFmtId="0" fontId="13" fillId="2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7" fillId="16" borderId="7" applyNumberFormat="0" applyAlignment="0" applyProtection="0"/>
    <xf numFmtId="0" fontId="18" fillId="0" borderId="0" applyNumberFormat="0" applyFill="0" applyBorder="0" applyAlignment="0" applyProtection="0"/>
    <xf numFmtId="0" fontId="19" fillId="8" borderId="0" applyNumberFormat="0" applyBorder="0" applyAlignment="0" applyProtection="0"/>
    <xf numFmtId="0" fontId="21" fillId="17" borderId="0" applyNumberFormat="0" applyBorder="0" applyAlignment="0" applyProtection="0"/>
    <xf numFmtId="0" fontId="22" fillId="0" borderId="0" applyNumberFormat="0" applyFill="0" applyBorder="0" applyAlignment="0" applyProtection="0"/>
    <xf numFmtId="0" fontId="20" fillId="4" borderId="8" applyNumberFormat="0" applyFont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18" borderId="0" applyNumberFormat="0" applyBorder="0" applyAlignment="0" applyProtection="0"/>
  </cellStyleXfs>
  <cellXfs count="70">
    <xf numFmtId="0" fontId="0" fillId="0" borderId="0" xfId="0"/>
    <xf numFmtId="0" fontId="1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left" vertical="top"/>
    </xf>
    <xf numFmtId="0" fontId="6" fillId="0" borderId="1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1" fillId="0" borderId="0" xfId="0" applyFont="1" applyFill="1" applyAlignment="1">
      <alignment vertical="top"/>
    </xf>
    <xf numFmtId="0" fontId="1" fillId="0" borderId="10" xfId="0" applyFont="1" applyFill="1" applyBorder="1"/>
    <xf numFmtId="0" fontId="1" fillId="0" borderId="0" xfId="0" applyFont="1" applyFill="1" applyBorder="1"/>
    <xf numFmtId="0" fontId="1" fillId="0" borderId="0" xfId="0" applyFont="1" applyFill="1" applyAlignment="1">
      <alignment horizontal="right"/>
    </xf>
    <xf numFmtId="22" fontId="4" fillId="0" borderId="0" xfId="0" applyNumberFormat="1" applyFont="1" applyFill="1"/>
    <xf numFmtId="0" fontId="8" fillId="0" borderId="0" xfId="0" applyFont="1" applyFill="1" applyBorder="1" applyAlignment="1">
      <alignment horizontal="right"/>
    </xf>
    <xf numFmtId="0" fontId="8" fillId="0" borderId="11" xfId="0" applyFont="1" applyFill="1" applyBorder="1"/>
    <xf numFmtId="0" fontId="8" fillId="0" borderId="0" xfId="0" applyFont="1" applyFill="1"/>
    <xf numFmtId="14" fontId="8" fillId="0" borderId="12" xfId="0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wrapText="1"/>
    </xf>
    <xf numFmtId="164" fontId="27" fillId="0" borderId="12" xfId="0" applyNumberFormat="1" applyFont="1" applyFill="1" applyBorder="1" applyAlignment="1">
      <alignment horizontal="right"/>
    </xf>
    <xf numFmtId="164" fontId="5" fillId="19" borderId="12" xfId="0" applyNumberFormat="1" applyFont="1" applyFill="1" applyBorder="1" applyAlignment="1">
      <alignment horizontal="right"/>
    </xf>
    <xf numFmtId="0" fontId="28" fillId="0" borderId="0" xfId="0" applyFont="1" applyFill="1" applyBorder="1"/>
    <xf numFmtId="164" fontId="28" fillId="0" borderId="0" xfId="0" applyNumberFormat="1" applyFont="1" applyFill="1" applyBorder="1" applyAlignment="1">
      <alignment horizontal="right"/>
    </xf>
    <xf numFmtId="0" fontId="28" fillId="0" borderId="0" xfId="0" applyFont="1" applyFill="1" applyAlignment="1">
      <alignment horizontal="right"/>
    </xf>
    <xf numFmtId="15" fontId="4" fillId="0" borderId="0" xfId="0" applyNumberFormat="1" applyFont="1" applyFill="1"/>
    <xf numFmtId="165" fontId="8" fillId="0" borderId="13" xfId="0" applyNumberFormat="1" applyFont="1" applyFill="1" applyBorder="1" applyAlignment="1">
      <alignment horizontal="center" vertical="center" wrapText="1"/>
    </xf>
    <xf numFmtId="164" fontId="27" fillId="0" borderId="12" xfId="0" applyNumberFormat="1" applyFont="1" applyFill="1" applyBorder="1"/>
    <xf numFmtId="164" fontId="27" fillId="0" borderId="0" xfId="0" applyNumberFormat="1" applyFont="1" applyFill="1"/>
    <xf numFmtId="164" fontId="5" fillId="19" borderId="12" xfId="0" applyNumberFormat="1" applyFont="1" applyFill="1" applyBorder="1"/>
    <xf numFmtId="164" fontId="5" fillId="19" borderId="12" xfId="0" applyNumberFormat="1" applyFont="1" applyFill="1" applyBorder="1" applyAlignment="1">
      <alignment wrapText="1"/>
    </xf>
    <xf numFmtId="164" fontId="5" fillId="19" borderId="0" xfId="0" applyNumberFormat="1" applyFont="1" applyFill="1"/>
    <xf numFmtId="164" fontId="27" fillId="0" borderId="12" xfId="0" applyNumberFormat="1" applyFont="1" applyFill="1" applyBorder="1" applyAlignment="1">
      <alignment horizontal="justify"/>
    </xf>
    <xf numFmtId="164" fontId="27" fillId="0" borderId="0" xfId="0" applyNumberFormat="1" applyFont="1" applyFill="1" applyAlignment="1">
      <alignment horizontal="justify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right" vertical="top"/>
    </xf>
    <xf numFmtId="0" fontId="6" fillId="0" borderId="0" xfId="0" applyFont="1" applyFill="1" applyAlignment="1">
      <alignment horizontal="right" vertical="top"/>
    </xf>
    <xf numFmtId="0" fontId="7" fillId="0" borderId="0" xfId="0" applyFont="1" applyFill="1" applyAlignment="1">
      <alignment horizontal="right" vertical="top"/>
    </xf>
    <xf numFmtId="0" fontId="1" fillId="0" borderId="0" xfId="0" applyFont="1" applyFill="1" applyAlignment="1">
      <alignment horizontal="right" vertical="top"/>
    </xf>
    <xf numFmtId="0" fontId="5" fillId="0" borderId="1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164" fontId="27" fillId="0" borderId="11" xfId="0" applyNumberFormat="1" applyFont="1" applyFill="1" applyBorder="1" applyAlignment="1">
      <alignment horizontal="right" wrapText="1"/>
    </xf>
    <xf numFmtId="1" fontId="27" fillId="0" borderId="11" xfId="0" applyNumberFormat="1" applyFont="1" applyFill="1" applyBorder="1" applyAlignment="1">
      <alignment horizontal="right" wrapText="1"/>
    </xf>
    <xf numFmtId="0" fontId="28" fillId="0" borderId="0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8" fillId="0" borderId="12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1" fontId="27" fillId="0" borderId="12" xfId="0" applyNumberFormat="1" applyFont="1" applyFill="1" applyBorder="1" applyAlignment="1">
      <alignment horizontal="right"/>
    </xf>
    <xf numFmtId="1" fontId="5" fillId="19" borderId="12" xfId="0" applyNumberFormat="1" applyFont="1" applyFill="1" applyBorder="1" applyAlignment="1">
      <alignment horizontal="right"/>
    </xf>
    <xf numFmtId="164" fontId="5" fillId="20" borderId="12" xfId="0" applyNumberFormat="1" applyFont="1" applyFill="1" applyBorder="1" applyAlignment="1">
      <alignment horizontal="right"/>
    </xf>
    <xf numFmtId="164" fontId="27" fillId="21" borderId="12" xfId="0" applyNumberFormat="1" applyFont="1" applyFill="1" applyBorder="1" applyAlignment="1">
      <alignment horizontal="right"/>
    </xf>
    <xf numFmtId="164" fontId="5" fillId="21" borderId="12" xfId="0" applyNumberFormat="1" applyFont="1" applyFill="1" applyBorder="1" applyAlignment="1">
      <alignment horizontal="right"/>
    </xf>
    <xf numFmtId="0" fontId="28" fillId="0" borderId="0" xfId="0" applyFont="1" applyFill="1" applyAlignment="1">
      <alignment horizontal="right" wrapText="1"/>
    </xf>
    <xf numFmtId="49" fontId="29" fillId="0" borderId="0" xfId="0" applyNumberFormat="1" applyFont="1" applyFill="1" applyAlignment="1"/>
    <xf numFmtId="0" fontId="28" fillId="0" borderId="0" xfId="0" applyFont="1" applyFill="1" applyAlignment="1">
      <alignment horizontal="right" wrapText="1"/>
    </xf>
    <xf numFmtId="0" fontId="0" fillId="0" borderId="0" xfId="0" applyAlignment="1">
      <alignment horizontal="right"/>
    </xf>
    <xf numFmtId="0" fontId="30" fillId="0" borderId="13" xfId="0" applyFont="1" applyFill="1" applyBorder="1" applyAlignment="1">
      <alignment horizontal="center" vertical="center" wrapText="1"/>
    </xf>
    <xf numFmtId="0" fontId="30" fillId="0" borderId="17" xfId="0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14" fontId="8" fillId="0" borderId="11" xfId="0" applyNumberFormat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1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right" vertical="center" wrapText="1"/>
    </xf>
    <xf numFmtId="0" fontId="8" fillId="0" borderId="15" xfId="0" applyFont="1" applyFill="1" applyBorder="1" applyAlignment="1">
      <alignment horizontal="right" vertical="center" wrapText="1"/>
    </xf>
    <xf numFmtId="0" fontId="8" fillId="0" borderId="16" xfId="0" applyFont="1" applyFill="1" applyBorder="1" applyAlignment="1">
      <alignment horizontal="right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</cellXfs>
  <cellStyles count="48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xl28" xfId="19"/>
    <cellStyle name="xl31" xfId="20"/>
    <cellStyle name="xl32" xfId="21"/>
    <cellStyle name="xl35" xfId="22"/>
    <cellStyle name="xl36" xfId="23"/>
    <cellStyle name="xl37" xfId="24"/>
    <cellStyle name="Акцент1" xfId="25" builtinId="29" customBuiltin="1"/>
    <cellStyle name="Акцент2" xfId="26" builtinId="33" customBuiltin="1"/>
    <cellStyle name="Акцент3" xfId="27" builtinId="37" customBuiltin="1"/>
    <cellStyle name="Акцент4" xfId="28" builtinId="41" customBuiltin="1"/>
    <cellStyle name="Акцент5" xfId="29" builtinId="45" customBuiltin="1"/>
    <cellStyle name="Акцент6" xfId="30" builtinId="49" customBuiltin="1"/>
    <cellStyle name="Ввод " xfId="31" builtinId="20" customBuiltin="1"/>
    <cellStyle name="Вывод" xfId="32" builtinId="21" customBuiltin="1"/>
    <cellStyle name="Вычисление" xfId="33" builtinId="22" customBuiltin="1"/>
    <cellStyle name="Заголовок 1" xfId="34" builtinId="16" customBuiltin="1"/>
    <cellStyle name="Заголовок 2" xfId="35" builtinId="17" customBuiltin="1"/>
    <cellStyle name="Заголовок 3" xfId="36" builtinId="18" customBuiltin="1"/>
    <cellStyle name="Заголовок 4" xfId="37" builtinId="19" customBuiltin="1"/>
    <cellStyle name="Итог" xfId="38" builtinId="25" customBuiltin="1"/>
    <cellStyle name="Контрольная ячейка" xfId="39" builtinId="23" customBuiltin="1"/>
    <cellStyle name="Название" xfId="40" builtinId="15" customBuiltin="1"/>
    <cellStyle name="Нейтральный" xfId="41" builtinId="28" customBuiltin="1"/>
    <cellStyle name="Обычный" xfId="0" builtinId="0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Хороший" xfId="47" builtinId="26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C7C7C7"/>
    </indexed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6"/>
  </sheetPr>
  <dimension ref="A1:BF20"/>
  <sheetViews>
    <sheetView showZeros="0" tabSelected="1" view="pageBreakPreview" topLeftCell="B1" zoomScale="75" zoomScaleNormal="70" zoomScaleSheetLayoutView="75" workbookViewId="0">
      <pane xSplit="1" ySplit="6" topLeftCell="C7" activePane="bottomRight" state="frozen"/>
      <selection activeCell="B1" sqref="B1"/>
      <selection pane="topRight" activeCell="C1" sqref="C1"/>
      <selection pane="bottomLeft" activeCell="B7" sqref="B7"/>
      <selection pane="bottomRight" activeCell="I18" sqref="I18"/>
    </sheetView>
  </sheetViews>
  <sheetFormatPr defaultRowHeight="12.75"/>
  <cols>
    <col min="1" max="1" width="9.140625" style="1" hidden="1" customWidth="1"/>
    <col min="2" max="2" width="33.28515625" style="1" customWidth="1"/>
    <col min="3" max="3" width="14" style="9" customWidth="1"/>
    <col min="4" max="4" width="12.42578125" style="9" customWidth="1"/>
    <col min="5" max="5" width="12.140625" style="9" customWidth="1"/>
    <col min="6" max="7" width="11.140625" style="9" customWidth="1"/>
    <col min="8" max="8" width="11.5703125" style="9" customWidth="1"/>
    <col min="9" max="9" width="12.5703125" style="9" customWidth="1"/>
    <col min="10" max="10" width="11.140625" style="9" customWidth="1"/>
    <col min="11" max="11" width="11.42578125" style="9" customWidth="1"/>
    <col min="12" max="13" width="12.28515625" style="9" customWidth="1"/>
    <col min="14" max="14" width="9.28515625" style="9" customWidth="1"/>
    <col min="15" max="15" width="11.85546875" style="9" customWidth="1"/>
    <col min="16" max="16" width="11.28515625" style="9" customWidth="1"/>
    <col min="17" max="17" width="10.5703125" style="9" customWidth="1"/>
    <col min="18" max="18" width="13.28515625" style="9" customWidth="1"/>
    <col min="19" max="19" width="14.28515625" style="9" customWidth="1"/>
    <col min="20" max="20" width="11.28515625" style="9" customWidth="1"/>
    <col min="21" max="21" width="11" style="9" customWidth="1"/>
    <col min="22" max="22" width="9.5703125" style="9" customWidth="1"/>
    <col min="23" max="23" width="11.85546875" style="9" customWidth="1"/>
    <col min="24" max="24" width="13.140625" style="9" customWidth="1"/>
    <col min="25" max="25" width="12.5703125" style="9" customWidth="1"/>
    <col min="26" max="26" width="11.42578125" style="9" customWidth="1"/>
    <col min="27" max="27" width="11.85546875" style="9" customWidth="1"/>
    <col min="28" max="28" width="13.140625" style="9" customWidth="1"/>
    <col min="29" max="29" width="12.5703125" style="9" customWidth="1"/>
    <col min="30" max="30" width="11.42578125" style="9" customWidth="1"/>
    <col min="31" max="31" width="15.85546875" style="9" customWidth="1"/>
    <col min="32" max="33" width="12.5703125" style="9" customWidth="1"/>
    <col min="34" max="34" width="10.140625" style="9" customWidth="1"/>
    <col min="35" max="35" width="12" style="9" customWidth="1"/>
    <col min="36" max="37" width="11.85546875" style="9" customWidth="1"/>
    <col min="38" max="38" width="10.140625" style="9" customWidth="1"/>
    <col min="39" max="39" width="12.42578125" style="9" customWidth="1"/>
    <col min="40" max="40" width="11.85546875" style="9" customWidth="1"/>
    <col min="41" max="42" width="10.140625" style="9" customWidth="1"/>
    <col min="43" max="43" width="11.140625" style="9" customWidth="1"/>
    <col min="44" max="44" width="11.42578125" style="9" customWidth="1"/>
    <col min="45" max="45" width="12.42578125" style="9" customWidth="1"/>
    <col min="46" max="46" width="10.42578125" style="9" customWidth="1"/>
    <col min="47" max="47" width="11.7109375" style="9" customWidth="1"/>
    <col min="48" max="48" width="12.28515625" style="9" customWidth="1"/>
    <col min="49" max="49" width="12.140625" style="9" customWidth="1"/>
    <col min="50" max="50" width="9" style="9" customWidth="1"/>
    <col min="51" max="51" width="11.7109375" style="9" customWidth="1"/>
    <col min="52" max="52" width="12.7109375" style="9" customWidth="1"/>
    <col min="53" max="53" width="12.42578125" style="9" customWidth="1"/>
    <col min="54" max="54" width="9" style="9" customWidth="1"/>
    <col min="55" max="55" width="12.140625" style="9" customWidth="1"/>
    <col min="56" max="56" width="11.5703125" style="9" customWidth="1"/>
    <col min="57" max="57" width="12.7109375" style="9" customWidth="1"/>
    <col min="58" max="58" width="8.28515625" style="9" customWidth="1"/>
    <col min="59" max="16384" width="9.140625" style="1"/>
  </cols>
  <sheetData>
    <row r="1" spans="1:58" ht="19.5" customHeight="1">
      <c r="B1" s="2" t="s">
        <v>16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</row>
    <row r="2" spans="1:58" s="6" customFormat="1" ht="18" customHeight="1">
      <c r="B2" s="3" t="str">
        <f>"                                     муниципальных образований по состоянию на 01.01.2020 г. и 01.02.2020 г."</f>
        <v xml:space="preserve">                                     муниципальных образований по состоянию на 01.01.2020 г. и 01.02.2020 г.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 t="s">
        <v>25</v>
      </c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4"/>
      <c r="AV2" s="33"/>
      <c r="AW2" s="33"/>
      <c r="AX2" s="33"/>
      <c r="AY2" s="33"/>
      <c r="AZ2" s="33"/>
      <c r="BA2" s="33"/>
      <c r="BB2" s="33"/>
      <c r="BC2" s="34"/>
      <c r="BD2" s="34"/>
      <c r="BE2" s="34"/>
      <c r="BF2" s="35"/>
    </row>
    <row r="3" spans="1:58" ht="12.95" customHeight="1">
      <c r="A3" s="7"/>
      <c r="B3" s="4"/>
      <c r="C3" s="36"/>
      <c r="D3" s="36"/>
      <c r="E3" s="36"/>
      <c r="F3" s="36"/>
      <c r="G3" s="37"/>
      <c r="H3" s="37"/>
      <c r="I3" s="37"/>
      <c r="J3" s="37"/>
      <c r="K3" s="37"/>
      <c r="L3" s="37"/>
      <c r="M3" s="37"/>
      <c r="N3" s="37"/>
      <c r="O3" s="37"/>
      <c r="P3" s="37"/>
      <c r="AE3" s="11" t="s">
        <v>20</v>
      </c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T3" s="5"/>
      <c r="AU3" s="38"/>
      <c r="AV3" s="5"/>
      <c r="AW3" s="37"/>
      <c r="AX3" s="37"/>
      <c r="AY3" s="37"/>
      <c r="AZ3" s="37"/>
      <c r="BA3" s="37"/>
      <c r="BB3" s="37"/>
      <c r="BC3" s="38"/>
      <c r="BD3" s="38"/>
      <c r="BE3" s="38"/>
    </row>
    <row r="4" spans="1:58" s="13" customFormat="1" ht="13.15" customHeight="1">
      <c r="A4" s="12"/>
      <c r="B4" s="54" t="s">
        <v>5</v>
      </c>
      <c r="C4" s="61" t="s">
        <v>6</v>
      </c>
      <c r="D4" s="62"/>
      <c r="E4" s="62"/>
      <c r="F4" s="63"/>
      <c r="G4" s="64" t="s">
        <v>7</v>
      </c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6"/>
    </row>
    <row r="5" spans="1:58" s="44" customFormat="1" ht="58.5" customHeight="1">
      <c r="A5" s="43"/>
      <c r="B5" s="55"/>
      <c r="C5" s="57" t="s">
        <v>35</v>
      </c>
      <c r="D5" s="57" t="s">
        <v>36</v>
      </c>
      <c r="E5" s="59" t="s">
        <v>8</v>
      </c>
      <c r="F5" s="59" t="s">
        <v>37</v>
      </c>
      <c r="G5" s="61" t="s">
        <v>22</v>
      </c>
      <c r="H5" s="62"/>
      <c r="I5" s="62"/>
      <c r="J5" s="63"/>
      <c r="K5" s="61" t="s">
        <v>19</v>
      </c>
      <c r="L5" s="62"/>
      <c r="M5" s="62"/>
      <c r="N5" s="63"/>
      <c r="O5" s="61" t="s">
        <v>1</v>
      </c>
      <c r="P5" s="62"/>
      <c r="Q5" s="62"/>
      <c r="R5" s="63"/>
      <c r="S5" s="61" t="s">
        <v>21</v>
      </c>
      <c r="T5" s="62"/>
      <c r="U5" s="62"/>
      <c r="V5" s="63"/>
      <c r="W5" s="61" t="s">
        <v>38</v>
      </c>
      <c r="X5" s="62"/>
      <c r="Y5" s="62"/>
      <c r="Z5" s="63"/>
      <c r="AA5" s="61" t="s">
        <v>29</v>
      </c>
      <c r="AB5" s="62"/>
      <c r="AC5" s="62"/>
      <c r="AD5" s="63"/>
      <c r="AE5" s="67" t="s">
        <v>26</v>
      </c>
      <c r="AF5" s="68"/>
      <c r="AG5" s="68"/>
      <c r="AH5" s="69"/>
      <c r="AI5" s="67" t="s">
        <v>27</v>
      </c>
      <c r="AJ5" s="68"/>
      <c r="AK5" s="68"/>
      <c r="AL5" s="69"/>
      <c r="AM5" s="67" t="s">
        <v>28</v>
      </c>
      <c r="AN5" s="68"/>
      <c r="AO5" s="68"/>
      <c r="AP5" s="69"/>
      <c r="AQ5" s="61" t="s">
        <v>2</v>
      </c>
      <c r="AR5" s="62"/>
      <c r="AS5" s="62"/>
      <c r="AT5" s="63"/>
      <c r="AU5" s="61" t="s">
        <v>3</v>
      </c>
      <c r="AV5" s="62"/>
      <c r="AW5" s="62"/>
      <c r="AX5" s="63"/>
      <c r="AY5" s="61" t="s">
        <v>31</v>
      </c>
      <c r="AZ5" s="62"/>
      <c r="BA5" s="62"/>
      <c r="BB5" s="63"/>
      <c r="BC5" s="61" t="s">
        <v>4</v>
      </c>
      <c r="BD5" s="62"/>
      <c r="BE5" s="62"/>
      <c r="BF5" s="63"/>
    </row>
    <row r="6" spans="1:58" s="44" customFormat="1" ht="56.25" customHeight="1">
      <c r="A6" s="43" t="s">
        <v>0</v>
      </c>
      <c r="B6" s="56"/>
      <c r="C6" s="58"/>
      <c r="D6" s="58"/>
      <c r="E6" s="60"/>
      <c r="F6" s="60"/>
      <c r="G6" s="14" t="s">
        <v>35</v>
      </c>
      <c r="H6" s="23" t="s">
        <v>36</v>
      </c>
      <c r="I6" s="15" t="s">
        <v>8</v>
      </c>
      <c r="J6" s="15" t="s">
        <v>18</v>
      </c>
      <c r="K6" s="14" t="s">
        <v>35</v>
      </c>
      <c r="L6" s="23" t="s">
        <v>36</v>
      </c>
      <c r="M6" s="16" t="s">
        <v>8</v>
      </c>
      <c r="N6" s="15" t="s">
        <v>18</v>
      </c>
      <c r="O6" s="14" t="s">
        <v>35</v>
      </c>
      <c r="P6" s="23" t="s">
        <v>36</v>
      </c>
      <c r="Q6" s="15" t="s">
        <v>8</v>
      </c>
      <c r="R6" s="15" t="s">
        <v>18</v>
      </c>
      <c r="S6" s="14" t="s">
        <v>35</v>
      </c>
      <c r="T6" s="23" t="s">
        <v>36</v>
      </c>
      <c r="U6" s="15" t="s">
        <v>8</v>
      </c>
      <c r="V6" s="15" t="s">
        <v>18</v>
      </c>
      <c r="W6" s="14" t="s">
        <v>35</v>
      </c>
      <c r="X6" s="23" t="s">
        <v>36</v>
      </c>
      <c r="Y6" s="15" t="s">
        <v>8</v>
      </c>
      <c r="Z6" s="15" t="s">
        <v>18</v>
      </c>
      <c r="AA6" s="14" t="s">
        <v>35</v>
      </c>
      <c r="AB6" s="23" t="s">
        <v>36</v>
      </c>
      <c r="AC6" s="15" t="s">
        <v>8</v>
      </c>
      <c r="AD6" s="15" t="s">
        <v>18</v>
      </c>
      <c r="AE6" s="14" t="s">
        <v>35</v>
      </c>
      <c r="AF6" s="23" t="s">
        <v>36</v>
      </c>
      <c r="AG6" s="15" t="s">
        <v>8</v>
      </c>
      <c r="AH6" s="15" t="s">
        <v>18</v>
      </c>
      <c r="AI6" s="14" t="s">
        <v>35</v>
      </c>
      <c r="AJ6" s="23" t="s">
        <v>36</v>
      </c>
      <c r="AK6" s="15" t="s">
        <v>8</v>
      </c>
      <c r="AL6" s="15" t="s">
        <v>18</v>
      </c>
      <c r="AM6" s="14" t="s">
        <v>35</v>
      </c>
      <c r="AN6" s="23" t="s">
        <v>36</v>
      </c>
      <c r="AO6" s="15" t="s">
        <v>8</v>
      </c>
      <c r="AP6" s="15" t="s">
        <v>18</v>
      </c>
      <c r="AQ6" s="14" t="s">
        <v>35</v>
      </c>
      <c r="AR6" s="23" t="s">
        <v>36</v>
      </c>
      <c r="AS6" s="15" t="s">
        <v>8</v>
      </c>
      <c r="AT6" s="15" t="s">
        <v>18</v>
      </c>
      <c r="AU6" s="14" t="s">
        <v>35</v>
      </c>
      <c r="AV6" s="23" t="s">
        <v>36</v>
      </c>
      <c r="AW6" s="15" t="s">
        <v>8</v>
      </c>
      <c r="AX6" s="15" t="s">
        <v>18</v>
      </c>
      <c r="AY6" s="14" t="s">
        <v>35</v>
      </c>
      <c r="AZ6" s="23" t="s">
        <v>36</v>
      </c>
      <c r="BA6" s="15" t="s">
        <v>8</v>
      </c>
      <c r="BB6" s="15" t="s">
        <v>18</v>
      </c>
      <c r="BC6" s="14" t="s">
        <v>35</v>
      </c>
      <c r="BD6" s="23" t="s">
        <v>36</v>
      </c>
      <c r="BE6" s="15" t="s">
        <v>8</v>
      </c>
      <c r="BF6" s="15" t="s">
        <v>18</v>
      </c>
    </row>
    <row r="7" spans="1:58" s="30" customFormat="1" ht="29.25" customHeight="1">
      <c r="A7" s="29"/>
      <c r="B7" s="29" t="s">
        <v>9</v>
      </c>
      <c r="C7" s="45">
        <f>K7+O7+S7+AE7+AQ7+AU7+BC7+G7+AY7+W7+AA7</f>
        <v>17421</v>
      </c>
      <c r="D7" s="45">
        <f>L7+P7+T7+AB7+AR7+AV7+BD7+H7+AZ7+X7</f>
        <v>18488</v>
      </c>
      <c r="E7" s="17">
        <f>D7-C7</f>
        <v>1067</v>
      </c>
      <c r="F7" s="17">
        <f t="shared" ref="F7:F16" si="0">IF(ISERROR(D7/C7*100),,IF(D7&lt;1,,IF(D7/C7*100&lt;0,,IF(D7/C7*100&gt;200,"св.200",D7/C7*100))))</f>
        <v>106.12479191780035</v>
      </c>
      <c r="G7" s="17">
        <v>573</v>
      </c>
      <c r="H7" s="39">
        <v>804</v>
      </c>
      <c r="I7" s="17">
        <f t="shared" ref="I7:I15" si="1">H7-G7</f>
        <v>231</v>
      </c>
      <c r="J7" s="17">
        <f>IF(ISERROR(H7/G7*100),,IF(H7&lt;1,,IF(H7/G7*100&lt;0,,IF(H7/G7*100&gt;200,"св.200",H7/G7*100))))</f>
        <v>140.31413612565444</v>
      </c>
      <c r="K7" s="17">
        <v>9</v>
      </c>
      <c r="L7" s="39">
        <v>9</v>
      </c>
      <c r="M7" s="17">
        <f t="shared" ref="M7:M15" si="2">L7-K7</f>
        <v>0</v>
      </c>
      <c r="N7" s="17">
        <f t="shared" ref="N7:N16" si="3">IF(ISERROR(L7/K7*100),,IF(L7&lt;1,,IF(L7/K7*100&lt;0,,IF(L7/K7*100&gt;200,"св.200",L7/K7*100))))</f>
        <v>100</v>
      </c>
      <c r="O7" s="17">
        <v>2067</v>
      </c>
      <c r="P7" s="39">
        <v>3103</v>
      </c>
      <c r="Q7" s="17">
        <f t="shared" ref="Q7:Q12" si="4">P7-O7</f>
        <v>1036</v>
      </c>
      <c r="R7" s="17">
        <f t="shared" ref="R7:R16" si="5">IF(ISERROR(P7/O7*100),,IF(P7&lt;1,,IF(P7/O7*100&lt;0,,IF(P7/O7*100&gt;200,"св.200",P7/O7*100))))</f>
        <v>150.12094823415578</v>
      </c>
      <c r="S7" s="17">
        <v>127</v>
      </c>
      <c r="T7" s="40">
        <v>123</v>
      </c>
      <c r="U7" s="17">
        <f t="shared" ref="U7:U15" si="6">T7-S7</f>
        <v>-4</v>
      </c>
      <c r="V7" s="17">
        <f t="shared" ref="V7:V16" si="7">IF(ISERROR(T7/S7*100),,IF(T7&lt;1,,IF(T7/S7*100&lt;0,,IF(T7/S7*100&gt;200,"св.200",T7/S7*100))))</f>
        <v>96.850393700787393</v>
      </c>
      <c r="W7" s="17">
        <v>7694</v>
      </c>
      <c r="X7" s="17">
        <v>7475</v>
      </c>
      <c r="Y7" s="17">
        <f>X7-W7</f>
        <v>-219</v>
      </c>
      <c r="Z7" s="17">
        <f t="shared" ref="Z7" si="8">IF(ISERROR(X7/W7*100),,IF(X7&lt;1,,IF(X7/W7*100&lt;0,,IF(X7/W7*100&gt;200,"св.200",X7/W7*100))))</f>
        <v>97.153626202235515</v>
      </c>
      <c r="AA7" s="17"/>
      <c r="AB7" s="17"/>
      <c r="AC7" s="17"/>
      <c r="AD7" s="17"/>
      <c r="AE7" s="17">
        <v>0</v>
      </c>
      <c r="AF7" s="39"/>
      <c r="AG7" s="17">
        <f t="shared" ref="AG7:AG15" si="9">AF7-AE7</f>
        <v>0</v>
      </c>
      <c r="AH7" s="17">
        <f t="shared" ref="AH7:AH16" si="10">IF(ISERROR(AF7/AE7*100),,IF(AF7&lt;1,,IF(AF7/AE7*100&lt;0,,IF(AF7/AE7*100&gt;200,"св.200",AF7/AE7*100))))</f>
        <v>0</v>
      </c>
      <c r="AI7" s="17"/>
      <c r="AJ7" s="17"/>
      <c r="AK7" s="17"/>
      <c r="AL7" s="17"/>
      <c r="AM7" s="17"/>
      <c r="AN7" s="17"/>
      <c r="AO7" s="17"/>
      <c r="AP7" s="17"/>
      <c r="AQ7" s="17">
        <v>0</v>
      </c>
      <c r="AR7" s="39"/>
      <c r="AS7" s="17">
        <f t="shared" ref="AS7:AS15" si="11">AR7-AQ7</f>
        <v>0</v>
      </c>
      <c r="AT7" s="17">
        <f t="shared" ref="AT7:AT16" si="12">IF(ISERROR(AR7/AQ7*100),,IF(AR7&lt;1,,IF(AR7/AQ7*100&lt;0,,IF(AR7/AQ7*100&gt;200,"св.200",AR7/AQ7*100))))</f>
        <v>0</v>
      </c>
      <c r="AU7" s="17">
        <v>6678</v>
      </c>
      <c r="AV7" s="39">
        <v>6813</v>
      </c>
      <c r="AW7" s="17">
        <f t="shared" ref="AW7:AW15" si="13">AV7-AU7</f>
        <v>135</v>
      </c>
      <c r="AX7" s="17">
        <f t="shared" ref="AX7:AX16" si="14">IF(ISERROR(AV7/AU7*100),,IF(AV7&lt;0.5,,IF(AV7/AU7*100&lt;0,,IF(AV7/AU7*100&gt;200,"св.200",AV7/AU7*100))))</f>
        <v>102.02156334231806</v>
      </c>
      <c r="AY7" s="17">
        <v>250</v>
      </c>
      <c r="AZ7" s="17">
        <v>151</v>
      </c>
      <c r="BA7" s="17">
        <f t="shared" ref="BA7" si="15">AZ7-AY7</f>
        <v>-99</v>
      </c>
      <c r="BB7" s="17">
        <f t="shared" ref="BB7:BB15" si="16">IF(ISERROR(AZ7/AY7*100),,IF(AZ7&lt;0.5,,IF(AZ7/AY7*100&lt;0,,IF(AZ7/AY7*100&gt;200,"св.200",AZ7/AY7*100))))</f>
        <v>60.4</v>
      </c>
      <c r="BC7" s="17">
        <v>23</v>
      </c>
      <c r="BD7" s="39">
        <v>10</v>
      </c>
      <c r="BE7" s="17">
        <f>BD7-BC7</f>
        <v>-13</v>
      </c>
      <c r="BF7" s="17">
        <f t="shared" ref="BF7:BF16" si="17">IF(ISERROR(BD7/BC7*100),,IF(BD7&lt;0.5,,IF(BD7/BC7*100&lt;0,,IF(BD7/BC7*100&gt;200,"св.200",BD7/BC7*100))))</f>
        <v>43.478260869565219</v>
      </c>
    </row>
    <row r="8" spans="1:58" s="25" customFormat="1" ht="33" customHeight="1">
      <c r="A8" s="24"/>
      <c r="B8" s="24" t="s">
        <v>12</v>
      </c>
      <c r="C8" s="45">
        <f>K8+O8+S8+AA8+AQ8+AU8+BC8+G8+AY8+W8</f>
        <v>5907</v>
      </c>
      <c r="D8" s="45">
        <f>L8+P8+T8+AB8+AR8+AV8+BD8+H8+AZ8+X8</f>
        <v>8735</v>
      </c>
      <c r="E8" s="17">
        <f t="shared" ref="E8:E15" si="18">D8-C8</f>
        <v>2828</v>
      </c>
      <c r="F8" s="17">
        <f>IF(ISERROR(D8/C8*100),,IF(D8&lt;1,,IF(D8/C8*100&lt;0,,IF(D8/C8*100&gt;200,"св.200",D8/C8*100))))</f>
        <v>147.87540206534621</v>
      </c>
      <c r="G8" s="17"/>
      <c r="H8" s="17"/>
      <c r="I8" s="17">
        <f t="shared" si="1"/>
        <v>0</v>
      </c>
      <c r="J8" s="17">
        <f t="shared" ref="J8:J16" si="19">IF(ISERROR(H8/G8*100),,IF(H8&lt;1,,IF(H8/G8*100&lt;0,,IF(H8/G8*100&gt;200,"св.200",H8/G8*100))))</f>
        <v>0</v>
      </c>
      <c r="K8" s="17">
        <v>5</v>
      </c>
      <c r="L8" s="17">
        <v>5</v>
      </c>
      <c r="M8" s="17">
        <f t="shared" si="2"/>
        <v>0</v>
      </c>
      <c r="N8" s="17">
        <f t="shared" si="3"/>
        <v>100</v>
      </c>
      <c r="O8" s="17"/>
      <c r="P8" s="17"/>
      <c r="Q8" s="17">
        <f t="shared" si="4"/>
        <v>0</v>
      </c>
      <c r="R8" s="17">
        <f t="shared" si="5"/>
        <v>0</v>
      </c>
      <c r="S8" s="17"/>
      <c r="T8" s="17"/>
      <c r="U8" s="17">
        <f t="shared" si="6"/>
        <v>0</v>
      </c>
      <c r="V8" s="17">
        <f t="shared" si="7"/>
        <v>0</v>
      </c>
      <c r="W8" s="17">
        <v>2315</v>
      </c>
      <c r="X8" s="17">
        <v>2169</v>
      </c>
      <c r="Y8" s="17">
        <f>X8-W8</f>
        <v>-146</v>
      </c>
      <c r="Z8" s="17">
        <f t="shared" ref="Z8:Z16" si="20">IF(ISERROR(X8/W8*100),,IF(X8&lt;1,,IF(X8/W8*100&lt;0,,IF(X8/W8*100&gt;200,"св.200",X8/W8*100))))</f>
        <v>93.693304535637139</v>
      </c>
      <c r="AA8" s="17">
        <f>AE8+AI8+AM8</f>
        <v>2722</v>
      </c>
      <c r="AB8" s="17">
        <f>AF8+AJ8+AN8</f>
        <v>5915</v>
      </c>
      <c r="AC8" s="17">
        <f>AG8+AK8+AO8</f>
        <v>3193</v>
      </c>
      <c r="AD8" s="17" t="str">
        <f t="shared" ref="AD8:AD16" si="21">IF(ISERROR(AB8/AA8*100),,IF(AB8&lt;1,,IF(AB8/AA8*100&lt;0,,IF(AB8/AA8*100&gt;200,"св.200",AB8/AA8*100))))</f>
        <v>св.200</v>
      </c>
      <c r="AE8" s="17">
        <v>1655</v>
      </c>
      <c r="AF8" s="17">
        <v>5005</v>
      </c>
      <c r="AG8" s="17">
        <f t="shared" si="9"/>
        <v>3350</v>
      </c>
      <c r="AH8" s="17" t="str">
        <f t="shared" si="10"/>
        <v>св.200</v>
      </c>
      <c r="AI8" s="17">
        <v>1067</v>
      </c>
      <c r="AJ8" s="17">
        <v>910</v>
      </c>
      <c r="AK8" s="17">
        <f t="shared" ref="AK8:AK15" si="22">AJ8-AI8</f>
        <v>-157</v>
      </c>
      <c r="AL8" s="17">
        <f t="shared" ref="AL8:AL16" si="23">IF(ISERROR(AJ8/AI8*100),,IF(AJ8&lt;1,,IF(AJ8/AI8*100&lt;0,,IF(AJ8/AI8*100&gt;200,"св.200",AJ8/AI8*100))))</f>
        <v>85.285848172446109</v>
      </c>
      <c r="AM8" s="17">
        <v>0</v>
      </c>
      <c r="AN8" s="17">
        <v>0</v>
      </c>
      <c r="AO8" s="17">
        <f t="shared" ref="AO8:AO16" si="24">AN8-AM8</f>
        <v>0</v>
      </c>
      <c r="AP8" s="17">
        <f t="shared" ref="AP8:AP16" si="25">IF(ISERROR(AN8/AM8*100),,IF(AN8&lt;1,,IF(AN8/AM8*100&lt;0,,IF(AN8/AM8*100&gt;200,"св.200",AN8/AM8*100))))</f>
        <v>0</v>
      </c>
      <c r="AQ8" s="17">
        <v>502</v>
      </c>
      <c r="AR8" s="17">
        <v>468</v>
      </c>
      <c r="AS8" s="17">
        <f t="shared" si="11"/>
        <v>-34</v>
      </c>
      <c r="AT8" s="17">
        <f t="shared" si="12"/>
        <v>93.227091633466131</v>
      </c>
      <c r="AU8" s="17">
        <v>363</v>
      </c>
      <c r="AV8" s="17">
        <v>178</v>
      </c>
      <c r="AW8" s="17">
        <f t="shared" si="13"/>
        <v>-185</v>
      </c>
      <c r="AX8" s="17">
        <f t="shared" si="14"/>
        <v>49.035812672176313</v>
      </c>
      <c r="AY8" s="17"/>
      <c r="AZ8" s="17"/>
      <c r="BA8" s="17"/>
      <c r="BB8" s="17">
        <f t="shared" si="16"/>
        <v>0</v>
      </c>
      <c r="BC8" s="17"/>
      <c r="BD8" s="17"/>
      <c r="BE8" s="17">
        <f t="shared" ref="BE8:BE15" si="26">BD8-BC8</f>
        <v>0</v>
      </c>
      <c r="BF8" s="17">
        <f t="shared" si="17"/>
        <v>0</v>
      </c>
    </row>
    <row r="9" spans="1:58" s="25" customFormat="1" ht="30" customHeight="1">
      <c r="A9" s="24"/>
      <c r="B9" s="24" t="s">
        <v>13</v>
      </c>
      <c r="C9" s="45">
        <f t="shared" ref="C9:C15" si="27">K9+O9+S9+AA9+AQ9+AU9+BC9+G9+AY9+W9</f>
        <v>3347</v>
      </c>
      <c r="D9" s="45">
        <f t="shared" ref="D8:D15" si="28">L9+P9+T9+AB9+AR9+AV9+BD9+H9+AZ9+X9</f>
        <v>3224</v>
      </c>
      <c r="E9" s="17">
        <f t="shared" si="18"/>
        <v>-123</v>
      </c>
      <c r="F9" s="17">
        <f t="shared" si="0"/>
        <v>96.325067224380049</v>
      </c>
      <c r="G9" s="17"/>
      <c r="H9" s="17"/>
      <c r="I9" s="17">
        <f t="shared" si="1"/>
        <v>0</v>
      </c>
      <c r="J9" s="17">
        <f t="shared" si="19"/>
        <v>0</v>
      </c>
      <c r="K9" s="17">
        <v>0</v>
      </c>
      <c r="L9" s="17">
        <v>0</v>
      </c>
      <c r="M9" s="17">
        <f t="shared" si="2"/>
        <v>0</v>
      </c>
      <c r="N9" s="17">
        <f t="shared" si="3"/>
        <v>0</v>
      </c>
      <c r="O9" s="17"/>
      <c r="P9" s="17"/>
      <c r="Q9" s="17">
        <f t="shared" si="4"/>
        <v>0</v>
      </c>
      <c r="R9" s="17">
        <f t="shared" si="5"/>
        <v>0</v>
      </c>
      <c r="S9" s="17"/>
      <c r="T9" s="17"/>
      <c r="U9" s="17">
        <f t="shared" si="6"/>
        <v>0</v>
      </c>
      <c r="V9" s="17">
        <f t="shared" si="7"/>
        <v>0</v>
      </c>
      <c r="W9" s="17">
        <v>2058</v>
      </c>
      <c r="X9" s="17">
        <v>2025</v>
      </c>
      <c r="Y9" s="17">
        <f t="shared" ref="Y8:Y13" si="29">X9-W9</f>
        <v>-33</v>
      </c>
      <c r="Z9" s="17">
        <f t="shared" si="20"/>
        <v>98.396501457725947</v>
      </c>
      <c r="AA9" s="17">
        <f t="shared" ref="AA9:AA16" si="30">AE9+AI9+AM9</f>
        <v>927</v>
      </c>
      <c r="AB9" s="17">
        <f t="shared" ref="AB9:AB16" si="31">AF9+AJ9+AN9</f>
        <v>821</v>
      </c>
      <c r="AC9" s="17">
        <f t="shared" ref="AC9:AC15" si="32">AG9+AK9+AO9</f>
        <v>-106</v>
      </c>
      <c r="AD9" s="17">
        <f t="shared" si="21"/>
        <v>88.565264293419631</v>
      </c>
      <c r="AE9" s="17">
        <v>9</v>
      </c>
      <c r="AF9" s="17">
        <v>9</v>
      </c>
      <c r="AG9" s="17">
        <f t="shared" si="9"/>
        <v>0</v>
      </c>
      <c r="AH9" s="17">
        <f t="shared" si="10"/>
        <v>100</v>
      </c>
      <c r="AI9" s="17">
        <v>918</v>
      </c>
      <c r="AJ9" s="17">
        <v>812</v>
      </c>
      <c r="AK9" s="17">
        <f t="shared" si="22"/>
        <v>-106</v>
      </c>
      <c r="AL9" s="17">
        <f t="shared" si="23"/>
        <v>88.453159041394329</v>
      </c>
      <c r="AM9" s="17"/>
      <c r="AN9" s="17"/>
      <c r="AO9" s="17">
        <f t="shared" si="24"/>
        <v>0</v>
      </c>
      <c r="AP9" s="17">
        <f t="shared" si="25"/>
        <v>0</v>
      </c>
      <c r="AQ9" s="17">
        <v>298</v>
      </c>
      <c r="AR9" s="17">
        <v>280</v>
      </c>
      <c r="AS9" s="17">
        <f t="shared" si="11"/>
        <v>-18</v>
      </c>
      <c r="AT9" s="17">
        <f t="shared" si="12"/>
        <v>93.959731543624159</v>
      </c>
      <c r="AU9" s="17">
        <v>64</v>
      </c>
      <c r="AV9" s="17">
        <v>98</v>
      </c>
      <c r="AW9" s="17">
        <f t="shared" si="13"/>
        <v>34</v>
      </c>
      <c r="AX9" s="17">
        <f t="shared" si="14"/>
        <v>153.125</v>
      </c>
      <c r="AY9" s="17"/>
      <c r="AZ9" s="17"/>
      <c r="BA9" s="17"/>
      <c r="BB9" s="17">
        <f t="shared" si="16"/>
        <v>0</v>
      </c>
      <c r="BC9" s="17"/>
      <c r="BD9" s="17"/>
      <c r="BE9" s="17">
        <f t="shared" si="26"/>
        <v>0</v>
      </c>
      <c r="BF9" s="17">
        <f t="shared" si="17"/>
        <v>0</v>
      </c>
    </row>
    <row r="10" spans="1:58" s="25" customFormat="1" ht="30.75" customHeight="1">
      <c r="A10" s="24"/>
      <c r="B10" s="24" t="s">
        <v>14</v>
      </c>
      <c r="C10" s="45">
        <f t="shared" si="27"/>
        <v>6783</v>
      </c>
      <c r="D10" s="45">
        <f t="shared" si="28"/>
        <v>7152</v>
      </c>
      <c r="E10" s="17">
        <f t="shared" si="18"/>
        <v>369</v>
      </c>
      <c r="F10" s="17">
        <f t="shared" si="0"/>
        <v>105.44007076514816</v>
      </c>
      <c r="G10" s="17"/>
      <c r="H10" s="17"/>
      <c r="I10" s="17"/>
      <c r="J10" s="17">
        <f t="shared" si="19"/>
        <v>0</v>
      </c>
      <c r="K10" s="17">
        <v>1</v>
      </c>
      <c r="L10" s="17">
        <v>1</v>
      </c>
      <c r="M10" s="17">
        <f t="shared" si="2"/>
        <v>0</v>
      </c>
      <c r="N10" s="17">
        <f t="shared" si="3"/>
        <v>100</v>
      </c>
      <c r="O10" s="17"/>
      <c r="P10" s="17"/>
      <c r="Q10" s="17">
        <f t="shared" si="4"/>
        <v>0</v>
      </c>
      <c r="R10" s="17">
        <f t="shared" si="5"/>
        <v>0</v>
      </c>
      <c r="S10" s="17"/>
      <c r="T10" s="17"/>
      <c r="U10" s="17">
        <f t="shared" si="6"/>
        <v>0</v>
      </c>
      <c r="V10" s="17">
        <f t="shared" si="7"/>
        <v>0</v>
      </c>
      <c r="W10" s="17">
        <v>3339</v>
      </c>
      <c r="X10" s="17">
        <v>3394</v>
      </c>
      <c r="Y10" s="17">
        <f t="shared" si="29"/>
        <v>55</v>
      </c>
      <c r="Z10" s="17">
        <f t="shared" si="20"/>
        <v>101.6471997604073</v>
      </c>
      <c r="AA10" s="17">
        <f t="shared" si="30"/>
        <v>2286</v>
      </c>
      <c r="AB10" s="17">
        <f t="shared" si="31"/>
        <v>2630</v>
      </c>
      <c r="AC10" s="17">
        <f t="shared" si="32"/>
        <v>344</v>
      </c>
      <c r="AD10" s="17">
        <f t="shared" si="21"/>
        <v>115.04811898512686</v>
      </c>
      <c r="AE10" s="17">
        <v>34</v>
      </c>
      <c r="AF10" s="17">
        <v>424</v>
      </c>
      <c r="AG10" s="17">
        <f t="shared" si="9"/>
        <v>390</v>
      </c>
      <c r="AH10" s="17" t="str">
        <f t="shared" si="10"/>
        <v>св.200</v>
      </c>
      <c r="AI10" s="17">
        <v>2252</v>
      </c>
      <c r="AJ10" s="17">
        <v>2206</v>
      </c>
      <c r="AK10" s="17">
        <f t="shared" si="22"/>
        <v>-46</v>
      </c>
      <c r="AL10" s="17">
        <f t="shared" si="23"/>
        <v>97.957371225577262</v>
      </c>
      <c r="AM10" s="17"/>
      <c r="AN10" s="17"/>
      <c r="AO10" s="17">
        <f t="shared" si="24"/>
        <v>0</v>
      </c>
      <c r="AP10" s="17">
        <f t="shared" si="25"/>
        <v>0</v>
      </c>
      <c r="AQ10" s="17">
        <v>686</v>
      </c>
      <c r="AR10" s="17">
        <v>651</v>
      </c>
      <c r="AS10" s="17">
        <f t="shared" si="11"/>
        <v>-35</v>
      </c>
      <c r="AT10" s="17">
        <f t="shared" si="12"/>
        <v>94.897959183673478</v>
      </c>
      <c r="AU10" s="17">
        <v>471</v>
      </c>
      <c r="AV10" s="17">
        <v>476</v>
      </c>
      <c r="AW10" s="17">
        <f t="shared" si="13"/>
        <v>5</v>
      </c>
      <c r="AX10" s="17">
        <f t="shared" si="14"/>
        <v>101.06157112526539</v>
      </c>
      <c r="AY10" s="17"/>
      <c r="AZ10" s="17"/>
      <c r="BA10" s="17"/>
      <c r="BB10" s="17">
        <f t="shared" si="16"/>
        <v>0</v>
      </c>
      <c r="BC10" s="17"/>
      <c r="BD10" s="17"/>
      <c r="BE10" s="17">
        <f t="shared" si="26"/>
        <v>0</v>
      </c>
      <c r="BF10" s="17">
        <f t="shared" si="17"/>
        <v>0</v>
      </c>
    </row>
    <row r="11" spans="1:58" s="25" customFormat="1" ht="27.75" customHeight="1">
      <c r="A11" s="24"/>
      <c r="B11" s="24" t="s">
        <v>15</v>
      </c>
      <c r="C11" s="45">
        <f t="shared" si="27"/>
        <v>26972</v>
      </c>
      <c r="D11" s="45">
        <f t="shared" si="28"/>
        <v>26904</v>
      </c>
      <c r="E11" s="17">
        <f t="shared" si="18"/>
        <v>-68</v>
      </c>
      <c r="F11" s="17">
        <f t="shared" si="0"/>
        <v>99.747886697315735</v>
      </c>
      <c r="G11" s="17"/>
      <c r="H11" s="17"/>
      <c r="I11" s="17">
        <f t="shared" si="1"/>
        <v>0</v>
      </c>
      <c r="J11" s="17">
        <f t="shared" si="19"/>
        <v>0</v>
      </c>
      <c r="K11" s="17">
        <v>3</v>
      </c>
      <c r="L11" s="17">
        <v>3</v>
      </c>
      <c r="M11" s="17">
        <f t="shared" si="2"/>
        <v>0</v>
      </c>
      <c r="N11" s="17">
        <f t="shared" si="3"/>
        <v>100</v>
      </c>
      <c r="O11" s="17"/>
      <c r="P11" s="17"/>
      <c r="Q11" s="17">
        <f t="shared" si="4"/>
        <v>0</v>
      </c>
      <c r="R11" s="17">
        <f t="shared" si="5"/>
        <v>0</v>
      </c>
      <c r="S11" s="17"/>
      <c r="T11" s="17"/>
      <c r="U11" s="17">
        <f t="shared" si="6"/>
        <v>0</v>
      </c>
      <c r="V11" s="17">
        <f t="shared" si="7"/>
        <v>0</v>
      </c>
      <c r="W11" s="17">
        <v>7701</v>
      </c>
      <c r="X11" s="17">
        <v>7397</v>
      </c>
      <c r="Y11" s="17">
        <f t="shared" si="29"/>
        <v>-304</v>
      </c>
      <c r="Z11" s="17">
        <f t="shared" si="20"/>
        <v>96.052460719387085</v>
      </c>
      <c r="AA11" s="17">
        <f t="shared" si="30"/>
        <v>17323</v>
      </c>
      <c r="AB11" s="17">
        <f t="shared" si="31"/>
        <v>17599</v>
      </c>
      <c r="AC11" s="17">
        <f t="shared" si="32"/>
        <v>276</v>
      </c>
      <c r="AD11" s="17">
        <f t="shared" si="21"/>
        <v>101.59325751890552</v>
      </c>
      <c r="AE11" s="17">
        <v>10321</v>
      </c>
      <c r="AF11" s="17">
        <v>11072</v>
      </c>
      <c r="AG11" s="17">
        <f t="shared" si="9"/>
        <v>751</v>
      </c>
      <c r="AH11" s="17">
        <f t="shared" si="10"/>
        <v>107.27642670283888</v>
      </c>
      <c r="AI11" s="17">
        <v>7002</v>
      </c>
      <c r="AJ11" s="17">
        <v>6527</v>
      </c>
      <c r="AK11" s="17">
        <f t="shared" si="22"/>
        <v>-475</v>
      </c>
      <c r="AL11" s="17">
        <f t="shared" si="23"/>
        <v>93.216223936018281</v>
      </c>
      <c r="AM11" s="17">
        <v>0</v>
      </c>
      <c r="AN11" s="17">
        <v>0</v>
      </c>
      <c r="AO11" s="17">
        <f t="shared" si="24"/>
        <v>0</v>
      </c>
      <c r="AP11" s="17">
        <f t="shared" si="25"/>
        <v>0</v>
      </c>
      <c r="AQ11" s="17">
        <v>1670</v>
      </c>
      <c r="AR11" s="17">
        <v>1585</v>
      </c>
      <c r="AS11" s="17">
        <f t="shared" si="11"/>
        <v>-85</v>
      </c>
      <c r="AT11" s="17">
        <f t="shared" si="12"/>
        <v>94.910179640718567</v>
      </c>
      <c r="AU11" s="17">
        <v>275</v>
      </c>
      <c r="AV11" s="17">
        <v>320</v>
      </c>
      <c r="AW11" s="17">
        <f t="shared" si="13"/>
        <v>45</v>
      </c>
      <c r="AX11" s="17">
        <f t="shared" si="14"/>
        <v>116.36363636363636</v>
      </c>
      <c r="AY11" s="17"/>
      <c r="AZ11" s="17"/>
      <c r="BA11" s="17"/>
      <c r="BB11" s="17">
        <f t="shared" si="16"/>
        <v>0</v>
      </c>
      <c r="BC11" s="17"/>
      <c r="BD11" s="17"/>
      <c r="BE11" s="17">
        <f t="shared" si="26"/>
        <v>0</v>
      </c>
      <c r="BF11" s="17">
        <f t="shared" si="17"/>
        <v>0</v>
      </c>
    </row>
    <row r="12" spans="1:58" s="25" customFormat="1" ht="30.75" customHeight="1">
      <c r="A12" s="24"/>
      <c r="B12" s="24" t="s">
        <v>10</v>
      </c>
      <c r="C12" s="45">
        <f t="shared" si="27"/>
        <v>17289</v>
      </c>
      <c r="D12" s="45">
        <f t="shared" si="28"/>
        <v>17412</v>
      </c>
      <c r="E12" s="17">
        <f t="shared" si="18"/>
        <v>123</v>
      </c>
      <c r="F12" s="17">
        <f t="shared" si="0"/>
        <v>100.71143501648447</v>
      </c>
      <c r="G12" s="17"/>
      <c r="H12" s="17"/>
      <c r="I12" s="17">
        <f t="shared" si="1"/>
        <v>0</v>
      </c>
      <c r="J12" s="17">
        <f t="shared" si="19"/>
        <v>0</v>
      </c>
      <c r="K12" s="17">
        <v>0</v>
      </c>
      <c r="L12" s="17">
        <v>0</v>
      </c>
      <c r="M12" s="17">
        <f t="shared" si="2"/>
        <v>0</v>
      </c>
      <c r="N12" s="17">
        <f t="shared" si="3"/>
        <v>0</v>
      </c>
      <c r="O12" s="17"/>
      <c r="P12" s="17"/>
      <c r="Q12" s="17">
        <f t="shared" si="4"/>
        <v>0</v>
      </c>
      <c r="R12" s="17">
        <f t="shared" si="5"/>
        <v>0</v>
      </c>
      <c r="S12" s="17"/>
      <c r="T12" s="17"/>
      <c r="U12" s="17">
        <f t="shared" si="6"/>
        <v>0</v>
      </c>
      <c r="V12" s="17">
        <f t="shared" si="7"/>
        <v>0</v>
      </c>
      <c r="W12" s="17">
        <v>8501</v>
      </c>
      <c r="X12" s="17">
        <v>8198</v>
      </c>
      <c r="Y12" s="17">
        <f t="shared" si="29"/>
        <v>-303</v>
      </c>
      <c r="Z12" s="17">
        <f t="shared" si="20"/>
        <v>96.435713445477006</v>
      </c>
      <c r="AA12" s="17">
        <f t="shared" si="30"/>
        <v>6551</v>
      </c>
      <c r="AB12" s="17">
        <f t="shared" si="31"/>
        <v>7078</v>
      </c>
      <c r="AC12" s="17">
        <f t="shared" si="32"/>
        <v>527</v>
      </c>
      <c r="AD12" s="17">
        <f t="shared" si="21"/>
        <v>108.04457334758052</v>
      </c>
      <c r="AE12" s="17">
        <v>2052</v>
      </c>
      <c r="AF12" s="17">
        <v>2998</v>
      </c>
      <c r="AG12" s="17">
        <f t="shared" si="9"/>
        <v>946</v>
      </c>
      <c r="AH12" s="17">
        <f t="shared" si="10"/>
        <v>146.10136452241716</v>
      </c>
      <c r="AI12" s="17">
        <v>4499</v>
      </c>
      <c r="AJ12" s="17">
        <v>4080</v>
      </c>
      <c r="AK12" s="17">
        <f t="shared" si="22"/>
        <v>-419</v>
      </c>
      <c r="AL12" s="17">
        <f t="shared" si="23"/>
        <v>90.686819293176256</v>
      </c>
      <c r="AM12" s="17">
        <v>0</v>
      </c>
      <c r="AN12" s="17">
        <v>0</v>
      </c>
      <c r="AO12" s="17">
        <f t="shared" si="24"/>
        <v>0</v>
      </c>
      <c r="AP12" s="17">
        <f t="shared" si="25"/>
        <v>0</v>
      </c>
      <c r="AQ12" s="17">
        <v>1857</v>
      </c>
      <c r="AR12" s="17">
        <v>1721</v>
      </c>
      <c r="AS12" s="17">
        <f t="shared" si="11"/>
        <v>-136</v>
      </c>
      <c r="AT12" s="17">
        <f t="shared" si="12"/>
        <v>92.676359719978464</v>
      </c>
      <c r="AU12" s="17">
        <v>380</v>
      </c>
      <c r="AV12" s="17">
        <v>415</v>
      </c>
      <c r="AW12" s="17">
        <f t="shared" si="13"/>
        <v>35</v>
      </c>
      <c r="AX12" s="17">
        <f t="shared" si="14"/>
        <v>109.21052631578947</v>
      </c>
      <c r="AY12" s="17"/>
      <c r="AZ12" s="17"/>
      <c r="BA12" s="17"/>
      <c r="BB12" s="17">
        <f t="shared" si="16"/>
        <v>0</v>
      </c>
      <c r="BC12" s="17"/>
      <c r="BD12" s="17"/>
      <c r="BE12" s="17">
        <f t="shared" si="26"/>
        <v>0</v>
      </c>
      <c r="BF12" s="17">
        <f t="shared" si="17"/>
        <v>0</v>
      </c>
    </row>
    <row r="13" spans="1:58" s="25" customFormat="1" ht="30" customHeight="1">
      <c r="A13" s="24"/>
      <c r="B13" s="24" t="s">
        <v>17</v>
      </c>
      <c r="C13" s="45">
        <f t="shared" si="27"/>
        <v>18038</v>
      </c>
      <c r="D13" s="45">
        <f t="shared" si="28"/>
        <v>19867</v>
      </c>
      <c r="E13" s="17">
        <f t="shared" si="18"/>
        <v>1829</v>
      </c>
      <c r="F13" s="17">
        <f t="shared" si="0"/>
        <v>110.13970506708061</v>
      </c>
      <c r="G13" s="17"/>
      <c r="H13" s="17"/>
      <c r="I13" s="17">
        <f t="shared" si="1"/>
        <v>0</v>
      </c>
      <c r="J13" s="17">
        <f>IF(ISERROR(H13/G13*100),,IF(H13&lt;1,,IF(H13/G13*G16100&lt;0,,IF(H13/G13*100&gt;200,"св.200",H13/G13*100))))</f>
        <v>0</v>
      </c>
      <c r="K13" s="17">
        <v>0</v>
      </c>
      <c r="L13" s="17">
        <v>0</v>
      </c>
      <c r="M13" s="17">
        <f t="shared" si="2"/>
        <v>0</v>
      </c>
      <c r="N13" s="17">
        <f t="shared" si="3"/>
        <v>0</v>
      </c>
      <c r="O13" s="17"/>
      <c r="P13" s="17"/>
      <c r="Q13" s="17"/>
      <c r="R13" s="17">
        <f t="shared" si="5"/>
        <v>0</v>
      </c>
      <c r="S13" s="17"/>
      <c r="T13" s="17"/>
      <c r="U13" s="17">
        <f t="shared" si="6"/>
        <v>0</v>
      </c>
      <c r="V13" s="17">
        <f t="shared" si="7"/>
        <v>0</v>
      </c>
      <c r="W13" s="17">
        <v>0</v>
      </c>
      <c r="X13" s="17">
        <v>0</v>
      </c>
      <c r="Y13" s="17">
        <f t="shared" si="29"/>
        <v>0</v>
      </c>
      <c r="Z13" s="17">
        <f t="shared" si="20"/>
        <v>0</v>
      </c>
      <c r="AA13" s="17">
        <f t="shared" si="30"/>
        <v>16119</v>
      </c>
      <c r="AB13" s="17">
        <f t="shared" si="31"/>
        <v>17994</v>
      </c>
      <c r="AC13" s="17">
        <f t="shared" si="32"/>
        <v>1875</v>
      </c>
      <c r="AD13" s="17">
        <f t="shared" si="21"/>
        <v>111.63223525032571</v>
      </c>
      <c r="AE13" s="17">
        <v>780</v>
      </c>
      <c r="AF13" s="17">
        <v>3291</v>
      </c>
      <c r="AG13" s="17">
        <f t="shared" si="9"/>
        <v>2511</v>
      </c>
      <c r="AH13" s="17" t="str">
        <f t="shared" si="10"/>
        <v>св.200</v>
      </c>
      <c r="AI13" s="17">
        <v>15339</v>
      </c>
      <c r="AJ13" s="17">
        <v>14703</v>
      </c>
      <c r="AK13" s="17">
        <f t="shared" si="22"/>
        <v>-636</v>
      </c>
      <c r="AL13" s="17">
        <f t="shared" si="23"/>
        <v>95.853706238998626</v>
      </c>
      <c r="AM13" s="17"/>
      <c r="AN13" s="17"/>
      <c r="AO13" s="17">
        <f t="shared" si="24"/>
        <v>0</v>
      </c>
      <c r="AP13" s="17">
        <f t="shared" si="25"/>
        <v>0</v>
      </c>
      <c r="AQ13" s="17">
        <v>1878</v>
      </c>
      <c r="AR13" s="17">
        <v>1812</v>
      </c>
      <c r="AS13" s="17">
        <f t="shared" si="11"/>
        <v>-66</v>
      </c>
      <c r="AT13" s="17">
        <f t="shared" si="12"/>
        <v>96.485623003194888</v>
      </c>
      <c r="AU13" s="17">
        <v>41</v>
      </c>
      <c r="AV13" s="17">
        <v>61</v>
      </c>
      <c r="AW13" s="17">
        <f t="shared" si="13"/>
        <v>20</v>
      </c>
      <c r="AX13" s="17">
        <f t="shared" si="14"/>
        <v>148.78048780487805</v>
      </c>
      <c r="AY13" s="17"/>
      <c r="AZ13" s="17"/>
      <c r="BA13" s="17"/>
      <c r="BB13" s="17">
        <f t="shared" si="16"/>
        <v>0</v>
      </c>
      <c r="BC13" s="17"/>
      <c r="BD13" s="17"/>
      <c r="BE13" s="17">
        <f t="shared" si="26"/>
        <v>0</v>
      </c>
      <c r="BF13" s="17">
        <f t="shared" si="17"/>
        <v>0</v>
      </c>
    </row>
    <row r="14" spans="1:58" s="25" customFormat="1" ht="29.25" customHeight="1">
      <c r="A14" s="24"/>
      <c r="B14" s="24" t="s">
        <v>32</v>
      </c>
      <c r="C14" s="45">
        <f t="shared" si="27"/>
        <v>21592</v>
      </c>
      <c r="D14" s="45">
        <f t="shared" si="28"/>
        <v>21169</v>
      </c>
      <c r="E14" s="17">
        <f t="shared" si="18"/>
        <v>-423</v>
      </c>
      <c r="F14" s="17">
        <f t="shared" si="0"/>
        <v>98.040941089292332</v>
      </c>
      <c r="G14" s="17"/>
      <c r="H14" s="17"/>
      <c r="I14" s="17">
        <f t="shared" si="1"/>
        <v>0</v>
      </c>
      <c r="J14" s="17">
        <f t="shared" si="19"/>
        <v>0</v>
      </c>
      <c r="K14" s="17">
        <v>1</v>
      </c>
      <c r="L14" s="17">
        <v>0</v>
      </c>
      <c r="M14" s="17">
        <f t="shared" si="2"/>
        <v>-1</v>
      </c>
      <c r="N14" s="17">
        <f t="shared" si="3"/>
        <v>0</v>
      </c>
      <c r="O14" s="17"/>
      <c r="P14" s="17"/>
      <c r="Q14" s="17"/>
      <c r="R14" s="17">
        <f t="shared" si="5"/>
        <v>0</v>
      </c>
      <c r="S14" s="17"/>
      <c r="T14" s="17"/>
      <c r="U14" s="17">
        <f t="shared" si="6"/>
        <v>0</v>
      </c>
      <c r="V14" s="17">
        <f t="shared" si="7"/>
        <v>0</v>
      </c>
      <c r="W14" s="17">
        <v>0</v>
      </c>
      <c r="X14" s="17">
        <v>0</v>
      </c>
      <c r="Y14" s="17">
        <v>0</v>
      </c>
      <c r="Z14" s="17">
        <f t="shared" si="20"/>
        <v>0</v>
      </c>
      <c r="AA14" s="17">
        <f t="shared" si="30"/>
        <v>19233</v>
      </c>
      <c r="AB14" s="17">
        <f t="shared" si="31"/>
        <v>19274</v>
      </c>
      <c r="AC14" s="17">
        <f t="shared" si="32"/>
        <v>41</v>
      </c>
      <c r="AD14" s="17">
        <f t="shared" si="21"/>
        <v>100.21317527166849</v>
      </c>
      <c r="AE14" s="17">
        <v>222</v>
      </c>
      <c r="AF14" s="17">
        <v>936</v>
      </c>
      <c r="AG14" s="17">
        <f t="shared" si="9"/>
        <v>714</v>
      </c>
      <c r="AH14" s="17" t="str">
        <f t="shared" si="10"/>
        <v>св.200</v>
      </c>
      <c r="AI14" s="17">
        <v>19011</v>
      </c>
      <c r="AJ14" s="17">
        <v>18338</v>
      </c>
      <c r="AK14" s="17">
        <f t="shared" si="22"/>
        <v>-673</v>
      </c>
      <c r="AL14" s="17">
        <f t="shared" si="23"/>
        <v>96.459944242806799</v>
      </c>
      <c r="AM14" s="17"/>
      <c r="AN14" s="17"/>
      <c r="AO14" s="17">
        <f t="shared" si="24"/>
        <v>0</v>
      </c>
      <c r="AP14" s="17">
        <f t="shared" si="25"/>
        <v>0</v>
      </c>
      <c r="AQ14" s="17">
        <v>2334</v>
      </c>
      <c r="AR14" s="17">
        <v>1849</v>
      </c>
      <c r="AS14" s="17">
        <f t="shared" si="11"/>
        <v>-485</v>
      </c>
      <c r="AT14" s="17">
        <f t="shared" si="12"/>
        <v>79.220222793487565</v>
      </c>
      <c r="AU14" s="17">
        <v>24</v>
      </c>
      <c r="AV14" s="17">
        <v>46</v>
      </c>
      <c r="AW14" s="17">
        <f t="shared" si="13"/>
        <v>22</v>
      </c>
      <c r="AX14" s="17">
        <f t="shared" si="14"/>
        <v>191.66666666666669</v>
      </c>
      <c r="AY14" s="17"/>
      <c r="AZ14" s="17"/>
      <c r="BA14" s="17"/>
      <c r="BB14" s="17">
        <f t="shared" si="16"/>
        <v>0</v>
      </c>
      <c r="BC14" s="17"/>
      <c r="BD14" s="17"/>
      <c r="BE14" s="17">
        <f>BD14-BC14</f>
        <v>0</v>
      </c>
      <c r="BF14" s="17">
        <f t="shared" si="17"/>
        <v>0</v>
      </c>
    </row>
    <row r="15" spans="1:58" s="25" customFormat="1" ht="35.25" customHeight="1">
      <c r="A15" s="24"/>
      <c r="B15" s="24" t="s">
        <v>30</v>
      </c>
      <c r="C15" s="45">
        <f t="shared" si="27"/>
        <v>17832</v>
      </c>
      <c r="D15" s="45">
        <f t="shared" si="28"/>
        <v>20745</v>
      </c>
      <c r="E15" s="17">
        <f t="shared" si="18"/>
        <v>2913</v>
      </c>
      <c r="F15" s="17">
        <f t="shared" si="0"/>
        <v>116.335800807537</v>
      </c>
      <c r="G15" s="17"/>
      <c r="H15" s="17"/>
      <c r="I15" s="17">
        <f t="shared" si="1"/>
        <v>0</v>
      </c>
      <c r="J15" s="17">
        <f t="shared" si="19"/>
        <v>0</v>
      </c>
      <c r="K15" s="17">
        <v>0</v>
      </c>
      <c r="L15" s="17">
        <v>0</v>
      </c>
      <c r="M15" s="17">
        <f t="shared" si="2"/>
        <v>0</v>
      </c>
      <c r="N15" s="17">
        <f t="shared" si="3"/>
        <v>0</v>
      </c>
      <c r="O15" s="17"/>
      <c r="P15" s="17"/>
      <c r="Q15" s="17"/>
      <c r="R15" s="17">
        <f t="shared" si="5"/>
        <v>0</v>
      </c>
      <c r="S15" s="17"/>
      <c r="T15" s="17"/>
      <c r="U15" s="17">
        <f t="shared" si="6"/>
        <v>0</v>
      </c>
      <c r="V15" s="17">
        <f t="shared" si="7"/>
        <v>0</v>
      </c>
      <c r="W15" s="17">
        <v>0</v>
      </c>
      <c r="X15" s="17">
        <v>0</v>
      </c>
      <c r="Y15" s="17">
        <v>0</v>
      </c>
      <c r="Z15" s="17">
        <f t="shared" si="20"/>
        <v>0</v>
      </c>
      <c r="AA15" s="17">
        <f t="shared" si="30"/>
        <v>16869</v>
      </c>
      <c r="AB15" s="17">
        <f t="shared" si="31"/>
        <v>19808</v>
      </c>
      <c r="AC15" s="17">
        <f t="shared" si="32"/>
        <v>2939</v>
      </c>
      <c r="AD15" s="17">
        <f t="shared" si="21"/>
        <v>117.42249095974866</v>
      </c>
      <c r="AE15" s="17">
        <v>4821</v>
      </c>
      <c r="AF15" s="17">
        <v>8105</v>
      </c>
      <c r="AG15" s="17">
        <f t="shared" si="9"/>
        <v>3284</v>
      </c>
      <c r="AH15" s="17">
        <f t="shared" si="10"/>
        <v>168.11864758348892</v>
      </c>
      <c r="AI15" s="17">
        <v>12045</v>
      </c>
      <c r="AJ15" s="17">
        <v>11700</v>
      </c>
      <c r="AK15" s="17">
        <f t="shared" si="22"/>
        <v>-345</v>
      </c>
      <c r="AL15" s="17">
        <f t="shared" si="23"/>
        <v>97.135740971357407</v>
      </c>
      <c r="AM15" s="17">
        <v>3</v>
      </c>
      <c r="AN15" s="17">
        <v>3</v>
      </c>
      <c r="AO15" s="17">
        <f t="shared" si="24"/>
        <v>0</v>
      </c>
      <c r="AP15" s="17">
        <f t="shared" si="25"/>
        <v>100</v>
      </c>
      <c r="AQ15" s="17">
        <v>944</v>
      </c>
      <c r="AR15" s="17">
        <v>918</v>
      </c>
      <c r="AS15" s="17">
        <f t="shared" si="11"/>
        <v>-26</v>
      </c>
      <c r="AT15" s="17">
        <f t="shared" si="12"/>
        <v>97.245762711864401</v>
      </c>
      <c r="AU15" s="17">
        <v>19</v>
      </c>
      <c r="AV15" s="17">
        <v>19</v>
      </c>
      <c r="AW15" s="17">
        <f t="shared" si="13"/>
        <v>0</v>
      </c>
      <c r="AX15" s="17">
        <f t="shared" si="14"/>
        <v>100</v>
      </c>
      <c r="AY15" s="17"/>
      <c r="AZ15" s="17"/>
      <c r="BA15" s="17"/>
      <c r="BB15" s="17">
        <f t="shared" si="16"/>
        <v>0</v>
      </c>
      <c r="BC15" s="17"/>
      <c r="BD15" s="17"/>
      <c r="BE15" s="17">
        <f t="shared" si="26"/>
        <v>0</v>
      </c>
      <c r="BF15" s="17">
        <f t="shared" si="17"/>
        <v>0</v>
      </c>
    </row>
    <row r="16" spans="1:58" s="28" customFormat="1" ht="40.5" customHeight="1">
      <c r="A16" s="26"/>
      <c r="B16" s="27" t="s">
        <v>23</v>
      </c>
      <c r="C16" s="46">
        <f>SUM(C7:C15)</f>
        <v>135181</v>
      </c>
      <c r="D16" s="46">
        <f>SUM(D7:D15)</f>
        <v>143696</v>
      </c>
      <c r="E16" s="18">
        <f>SUM(E7:E15)</f>
        <v>8515</v>
      </c>
      <c r="F16" s="18">
        <f t="shared" si="0"/>
        <v>106.29896213225231</v>
      </c>
      <c r="G16" s="18">
        <f>SUM(G7:G15)</f>
        <v>573</v>
      </c>
      <c r="H16" s="18">
        <f>SUM(H7:H15)</f>
        <v>804</v>
      </c>
      <c r="I16" s="18">
        <f>SUM(I7:I15)</f>
        <v>231</v>
      </c>
      <c r="J16" s="18">
        <f t="shared" si="19"/>
        <v>140.31413612565444</v>
      </c>
      <c r="K16" s="18">
        <f>SUM(K7:K15)</f>
        <v>19</v>
      </c>
      <c r="L16" s="18">
        <f>SUM(L7:L15)</f>
        <v>18</v>
      </c>
      <c r="M16" s="18">
        <f>SUM(M7:M15)</f>
        <v>-1</v>
      </c>
      <c r="N16" s="18">
        <f t="shared" si="3"/>
        <v>94.73684210526315</v>
      </c>
      <c r="O16" s="18">
        <f>SUM(O7:O15)</f>
        <v>2067</v>
      </c>
      <c r="P16" s="18">
        <f>SUM(P7:P15)</f>
        <v>3103</v>
      </c>
      <c r="Q16" s="18">
        <f>SUM(Q7:Q15)</f>
        <v>1036</v>
      </c>
      <c r="R16" s="18">
        <f t="shared" si="5"/>
        <v>150.12094823415578</v>
      </c>
      <c r="S16" s="18">
        <f>SUM(S7:S15)</f>
        <v>127</v>
      </c>
      <c r="T16" s="18">
        <f>SUM(T7:T15)</f>
        <v>123</v>
      </c>
      <c r="U16" s="18">
        <f>SUM(U7:U15)</f>
        <v>-4</v>
      </c>
      <c r="V16" s="18">
        <f t="shared" si="7"/>
        <v>96.850393700787393</v>
      </c>
      <c r="W16" s="18">
        <f>SUM(W7:W15)</f>
        <v>31608</v>
      </c>
      <c r="X16" s="18">
        <f>SUM(X7:X15)</f>
        <v>30658</v>
      </c>
      <c r="Y16" s="18">
        <f>SUM(Y7:Y15)</f>
        <v>-950</v>
      </c>
      <c r="Z16" s="18">
        <f t="shared" si="20"/>
        <v>96.994431789420403</v>
      </c>
      <c r="AA16" s="49">
        <f t="shared" si="30"/>
        <v>82030</v>
      </c>
      <c r="AB16" s="49">
        <f t="shared" si="31"/>
        <v>91119</v>
      </c>
      <c r="AC16" s="18">
        <f>SUM(AC7:AC15)</f>
        <v>9089</v>
      </c>
      <c r="AD16" s="18">
        <f t="shared" si="21"/>
        <v>111.08009264903085</v>
      </c>
      <c r="AE16" s="18">
        <f>SUM(AE7:AE15)</f>
        <v>19894</v>
      </c>
      <c r="AF16" s="18">
        <f>SUM(AF7:AF15)</f>
        <v>31840</v>
      </c>
      <c r="AG16" s="18">
        <f>SUM(AG7:AG15)</f>
        <v>11946</v>
      </c>
      <c r="AH16" s="18">
        <f t="shared" si="10"/>
        <v>160.04825575550416</v>
      </c>
      <c r="AI16" s="18">
        <f>SUM(AI7:AI15)</f>
        <v>62133</v>
      </c>
      <c r="AJ16" s="18">
        <f>SUM(AJ7:AJ15)</f>
        <v>59276</v>
      </c>
      <c r="AK16" s="18">
        <f>SUM(AK7:AK15)</f>
        <v>-2857</v>
      </c>
      <c r="AL16" s="48">
        <f t="shared" si="23"/>
        <v>95.401799365876428</v>
      </c>
      <c r="AM16" s="18">
        <f>SUM(AM7:AM15)</f>
        <v>3</v>
      </c>
      <c r="AN16" s="18">
        <f>SUM(AN7:AN15)</f>
        <v>3</v>
      </c>
      <c r="AO16" s="48">
        <f t="shared" si="24"/>
        <v>0</v>
      </c>
      <c r="AP16" s="18">
        <f t="shared" si="25"/>
        <v>100</v>
      </c>
      <c r="AQ16" s="18">
        <f>SUM(AQ7:AQ15)</f>
        <v>10169</v>
      </c>
      <c r="AR16" s="18">
        <f>SUM(AR7:AR15)</f>
        <v>9284</v>
      </c>
      <c r="AS16" s="18">
        <f>SUM(AS7:AS15)</f>
        <v>-885</v>
      </c>
      <c r="AT16" s="47">
        <f t="shared" si="12"/>
        <v>91.297079358835674</v>
      </c>
      <c r="AU16" s="18">
        <f>SUM(AU7:AU15)</f>
        <v>8315</v>
      </c>
      <c r="AV16" s="18">
        <f>SUM(AV7:AV15)</f>
        <v>8426</v>
      </c>
      <c r="AW16" s="18">
        <f>SUM(AW7:AW15)</f>
        <v>111</v>
      </c>
      <c r="AX16" s="18">
        <f t="shared" si="14"/>
        <v>101.33493686109441</v>
      </c>
      <c r="AY16" s="18"/>
      <c r="AZ16" s="18"/>
      <c r="BA16" s="18"/>
      <c r="BB16" s="18"/>
      <c r="BC16" s="18">
        <f>SUM(BC7:BC15)</f>
        <v>23</v>
      </c>
      <c r="BD16" s="18">
        <f>SUM(BD7:BD15)</f>
        <v>10</v>
      </c>
      <c r="BE16" s="18">
        <f>SUM(BE7:BE15)</f>
        <v>-13</v>
      </c>
      <c r="BF16" s="18">
        <f t="shared" si="17"/>
        <v>43.478260869565219</v>
      </c>
    </row>
    <row r="17" spans="2:58" s="8" customFormat="1" ht="16.5">
      <c r="B17" s="19"/>
      <c r="C17" s="41"/>
      <c r="D17" s="41"/>
      <c r="E17" s="41"/>
      <c r="F17" s="20">
        <f>IF(ISERROR(D17/C17*100),,D17/C17*100)</f>
        <v>0</v>
      </c>
      <c r="G17" s="20"/>
      <c r="H17" s="20"/>
      <c r="I17" s="20"/>
      <c r="J17" s="20"/>
      <c r="K17" s="41"/>
      <c r="L17" s="41"/>
      <c r="M17" s="41"/>
      <c r="N17" s="41"/>
      <c r="O17" s="41"/>
      <c r="P17" s="41"/>
      <c r="Q17" s="41"/>
      <c r="R17" s="20">
        <f>IF(ISERROR(P17/O17*100),,IF(P17&lt;1,,IF(P17/O17*100&lt;0,,IF(P17/O17*100&gt;200,"св.200",P17/O17*100))))</f>
        <v>0</v>
      </c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 t="s">
        <v>11</v>
      </c>
      <c r="BE17" s="41"/>
      <c r="BF17" s="41"/>
    </row>
    <row r="18" spans="2:58" ht="16.5">
      <c r="C18" s="21"/>
      <c r="F18" s="50"/>
      <c r="G18" s="51"/>
      <c r="H18" s="21" t="s">
        <v>33</v>
      </c>
      <c r="I18" s="50"/>
      <c r="J18" s="50"/>
      <c r="K18" s="50"/>
      <c r="L18" s="50"/>
      <c r="M18" s="52" t="s">
        <v>34</v>
      </c>
      <c r="N18" s="53"/>
      <c r="O18" s="53"/>
      <c r="P18" s="21" t="s">
        <v>24</v>
      </c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</row>
    <row r="19" spans="2:58">
      <c r="B19" s="10"/>
    </row>
    <row r="20" spans="2:58" ht="27" customHeight="1">
      <c r="B20" s="22"/>
      <c r="AS20" s="42"/>
      <c r="AT20" s="42"/>
      <c r="AU20" s="42"/>
      <c r="AV20" s="42"/>
      <c r="AW20" s="42"/>
      <c r="AX20" s="42"/>
      <c r="AY20" s="42"/>
      <c r="AZ20" s="42"/>
      <c r="BA20" s="42"/>
      <c r="BB20" s="42"/>
    </row>
  </sheetData>
  <sheetProtection formatCells="0" formatColumns="0" formatRows="0"/>
  <mergeCells count="21">
    <mergeCell ref="S5:V5"/>
    <mergeCell ref="G4:BF4"/>
    <mergeCell ref="G5:J5"/>
    <mergeCell ref="BC5:BF5"/>
    <mergeCell ref="AE5:AH5"/>
    <mergeCell ref="AQ5:AT5"/>
    <mergeCell ref="AU5:AX5"/>
    <mergeCell ref="AI5:AL5"/>
    <mergeCell ref="AM5:AP5"/>
    <mergeCell ref="AA5:AD5"/>
    <mergeCell ref="O5:R5"/>
    <mergeCell ref="AY5:BB5"/>
    <mergeCell ref="K5:N5"/>
    <mergeCell ref="W5:Z5"/>
    <mergeCell ref="M18:O18"/>
    <mergeCell ref="B4:B6"/>
    <mergeCell ref="C5:C6"/>
    <mergeCell ref="D5:D6"/>
    <mergeCell ref="E5:E6"/>
    <mergeCell ref="C4:F4"/>
    <mergeCell ref="F5:F6"/>
  </mergeCells>
  <phoneticPr fontId="2" type="noConversion"/>
  <pageMargins left="0" right="0" top="0" bottom="0" header="0" footer="0"/>
  <pageSetup paperSize="9" scale="70" fitToHeight="3" orientation="landscape" r:id="rId1"/>
  <headerFooter alignWithMargins="0"/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                               </vt:lpstr>
      <vt:lpstr>'                               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tuzova</dc:creator>
  <cp:lastModifiedBy>Романова</cp:lastModifiedBy>
  <cp:lastPrinted>2019-11-26T12:39:13Z</cp:lastPrinted>
  <dcterms:created xsi:type="dcterms:W3CDTF">2007-09-13T08:45:34Z</dcterms:created>
  <dcterms:modified xsi:type="dcterms:W3CDTF">2020-03-16T07:45:57Z</dcterms:modified>
</cp:coreProperties>
</file>